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SnKfXEnKzsQFyCqXXHM4n0U9FU4C0XztacxTsFx8mY="/>
    </ext>
  </extLst>
</workbook>
</file>

<file path=xl/sharedStrings.xml><?xml version="1.0" encoding="utf-8"?>
<sst xmlns="http://schemas.openxmlformats.org/spreadsheetml/2006/main" count="56" uniqueCount="54">
  <si>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</si>
  <si>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</si>
  <si>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</si>
  <si>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</si>
  <si>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</si>
  <si>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</si>
  <si>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</si>
  <si>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</si>
  <si>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</si>
  <si>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</si>
  <si>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</si>
  <si>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Gerencia de proyecto</t>
  </si>
  <si>
    <t xml:space="preserve">ADMINISTRATIVOS </t>
  </si>
  <si>
    <t xml:space="preserve">A QUIEN LE SOLICITA </t>
  </si>
  <si>
    <t xml:space="preserve">Asesor Juridico </t>
  </si>
  <si>
    <t xml:space="preserve">SEGUIMIENTO </t>
  </si>
  <si>
    <t>TIPO DE CONTRATO REQUERIDO</t>
  </si>
  <si>
    <t>Adición y Prórroga Contrato de prestación de servicios SGR-CT-183 N° 050 DE 2022.</t>
  </si>
  <si>
    <t>SE ENCUENTRA EN EL BANCO DE PROVEDORES (FT-014_BANCO_DE_PROVEEDORES)</t>
  </si>
  <si>
    <t>SI  X</t>
  </si>
  <si>
    <t xml:space="preserve">NO </t>
  </si>
  <si>
    <t>OBJETO DEL CONTRATO</t>
  </si>
  <si>
    <t>Contratar los servicios profesionales de un Administrador de empresas, Máster en Alta Dirección para ejercer actividades de Asesor Técnico del proyecto de inversión “DESARROLLO DE CAPACIDADES EN GESTIÓN DE LA INNOVACIÓN CON ÉNFASIS EN BIODIVERSIDAD PARA LAS EMPRESAS DEL SECTOR TURISMO ECONOMÍA NARANJA AGROPECUARIO Y AGROINDUSTRIAL QUE APALANQUEN LA COMPETITIVIDAD DEL DEPARTAMENTO DEL META, BPIN 2021000100183”</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</si>
  <si>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</si>
  <si>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</si>
  <si>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</si>
  <si>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</si>
  <si>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</si>
  <si>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</si>
  <si>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</si>
  <si>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</si>
  <si>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</si>
  <si>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</si>
  <si>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</si>
  <si>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</si>
  <si>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</si>
  <si>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</si>
  <si>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</si>
  <si>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</si>
  <si>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86.088.798 de Villavicencio,</t>
  </si>
  <si>
    <t>HARRISON JAIME PARRA
HERNÁNDEZ,</t>
  </si>
  <si>
    <t>1. Acompañar el proceso de formulación de proyectos de innovación.
2. Realizar seguimiento técnico a proyectos de innovación que estén en ejecución.
3. Apoyar la evaluación de proyectos de innovación.
4. Realizar el correcto archivo documental físico y digital en la plataforma DRIVE del proyecto.
5. Atender y solucionar las inquietudes de los beneficiarios del programa de innovación empresarial, que sean requeridas para la aplicación de las herramientas y metodologías enseñadas.
6. Apoyar en la estructuración de informes de avance a la ejecución del proyecto.
7. Apoyar a los operadores en el desarrollo de las actividades dentro del proyecto.
8. Encontrarse al día en el pago de los aportes parafiscales durante la ejecución del contrato.
9. Presentar informes de ejecución de actividades para el pago.
10. Ejecutar las actividades del contrato bajo las orientaciones técnicas de UP
HOLDING SAS.
Adicionese las siguientes actividades: 
11. Realizar el seguimiento de la ejecución de cada uno de los componentes de los convenios que se le asigne
12. Presentar informe mensual de ejecución de cada de los convenios cofinanciados
13. Hacer seguimiento al cumplimiento por parte del empresario de la contrapartida pactada en su convenio
14. Apoyar la supervisión de ejecución de los convenios y los contratos que se deriven de estos.</t>
  </si>
  <si>
    <t xml:space="preserve">
1.Perfiles de proyectos de innovación: Cantidad 48.
2. Seguimiento técnico a proyectos de innovación en ejecución: Cantidad 8.
3. Evaluación de proyectos de innovación: Cantidad 12.
Adicionese los siguientes entregables:
4. Informe mensual de seguimiento a la ejecución en los formatos creados por la mesa de ayuda
5. Archivo digital y fisico actualizado de los empresarios que le haya sido asignados
</t>
  </si>
  <si>
    <t>MES</t>
  </si>
  <si>
    <t>ADICIONESE: CINCO MILLONES CUATROCIENTOS CINCUENTA Y UN MIL CIENTO CINCUENTA Y SEIS PESOS ($5.451.156) y PRORROGUESE DOS (2) MESES.
PAGO 1: Un primer  pago por la suma de TRES MILLONES SEISCIENTOS TREINTA Y CUATRO MIL CIENTO CUATRO PESOS ($3.634.104), 
PAGO 2: Un segundo y ultimo paro por la suma de UN MILLON OCHOCIENTOS DIECISIETE MIL CINCUENTA Y DOS (1.817.052) a razón de mensualidades vencidas, previa
presentación de informe de actividades ejecutadas, informe de supervisión y acreditar los pagos al
Sistema Integral de Seguridad Social y aportes parafiscales.
Para realizar el pago final se deberá suscribir la respectiva acta de terminación firmada por las
partes, y los demás soportes (previa presentación de constancia de haber prestado el servicio a
satisfacción, acreditación de pagos a salud, pensión y Arl). Regulado por el código civil en el libro IV
Título I.</t>
  </si>
  <si>
    <t>FECHA DE INICIO DE SOLICITUD:</t>
  </si>
  <si>
    <t>FECHA DE FINALIZACION DE SOLICITUD:</t>
  </si>
  <si>
    <t xml:space="preserve">NOMBRE Y CC SUPERVISOR DEL CONTRATO </t>
  </si>
  <si>
    <t>ORIANA CLAVIJO CC 35264437</t>
  </si>
  <si>
    <t>NOMBRE DE QUIEN SOLICITA</t>
  </si>
  <si>
    <t>LEYLA MARULANDA ARIAS</t>
  </si>
  <si>
    <t>CARGO DE QUIEN SOLICITA</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</si>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</sst>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m/yyyy"/>
    <numFmt numFmtId="165" formatCode="_-&quot;$&quot;\ * #,##0.00_-;\-&quot;$&quot;\ * #,##0.00_-;_-&quot;$&quot;\ * &quot;-&quot;??_-;_-@"/>
    <numFmt numFmtId="166" formatCode="_-* #,##0.00_-;\-* #,##0.00_-;_-* &quot;-&quot;??_-;_-@"/>
    <numFmt numFmtId="167" formatCode="_-&quot;$&quot;* #,##0.00_-;\-&quot;$&quot;* #,##0.00_-;_-&quot;$&quot;* &quot;-&quot;_-;_-@"/>
    <numFmt numFmtId="168" formatCode="_-* #,##0_-;\-* #,##0_-;_-* &quot;-&quot;_-;_-@"/>
    <numFmt numFmtId="169" formatCode="_-&quot;$&quot;* #,##0_-;\-&quot;$&quot;* #,##0_-;_-&quot;$&quot;* &quot;-&quot;_-;_-@"/>
    <numFmt numFmtId="170" formatCode="_-&quot;$&quot;* #,##0.00_-;\-&quot;$&quot;* #,##0.00_-;_-&quot;$&quot;* &quot;-&quot;??_-;_-@"/>
  </numFmts>
  <fonts count="4">
    <font>
      <sz val="11.0"/>
      <color theme="1"/>
      <name val="Calibri"/>
      <scheme val="minor"/>
    </font>
    <font>
      <b/>
      <sz val="11.0"/>
      <color theme="1"/>
      <name val="Calibri"/>
    </font>
    <font/>
    <font>
      <sz val="11.0"/>
      <color theme="1"/>
      <name val="Calibri"/>
    </font>
  </fonts>
  <fills count="3">
    <fill>
      <patternFill patternType="none"/>
    </fill>
    <fill>
      <patternFill patternType="lightGray"/>
    </fill>
    <fill>
      <patternFill patternType="solid">
        <fgColor theme="0"/>
        <bgColor theme="0"/>
      </patternFill>
    </fill>
  </fills>
  <borders count="34">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3">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left"/>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left" vertical="center"/>
    </xf>
    <xf borderId="9" fillId="2" fontId="3" numFmtId="0" xfId="0" applyAlignment="1" applyBorder="1" applyFont="1">
      <alignment horizontal="left"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9" fillId="2" fontId="3" numFmtId="0" xfId="0" applyAlignment="1" applyBorder="1" applyFont="1">
      <alignment horizontal="center" vertical="center"/>
    </xf>
    <xf borderId="22" fillId="2" fontId="1" numFmtId="0" xfId="0" applyAlignment="1" applyBorder="1" applyFont="1">
      <alignment horizontal="center" vertical="center"/>
    </xf>
    <xf borderId="23"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3" xfId="0" applyAlignment="1" applyBorder="1" applyFont="1" applyNumberFormat="1">
      <alignment horizontal="center" vertical="center"/>
    </xf>
    <xf quotePrefix="1" borderId="21" fillId="0" fontId="3" numFmtId="0" xfId="0" applyAlignment="1" applyBorder="1" applyFont="1">
      <alignment shrinkToFit="0" vertical="center" wrapText="1"/>
    </xf>
    <xf borderId="21" fillId="2" fontId="3" numFmtId="164" xfId="0" applyAlignment="1" applyBorder="1" applyFont="1" applyNumberFormat="1">
      <alignment horizontal="center" vertical="center"/>
    </xf>
    <xf borderId="21" fillId="2" fontId="3" numFmtId="164" xfId="0" applyAlignment="1" applyBorder="1" applyFont="1" applyNumberFormat="1">
      <alignment horizontal="center" readingOrder="0" vertical="center"/>
    </xf>
    <xf borderId="21" fillId="2" fontId="3" numFmtId="0" xfId="0" applyAlignment="1" applyBorder="1" applyFont="1">
      <alignment horizontal="center" readingOrder="0" shrinkToFit="0" vertical="center" wrapText="1"/>
    </xf>
    <xf borderId="21" fillId="2" fontId="3" numFmtId="165" xfId="0" applyAlignment="1" applyBorder="1" applyFont="1" applyNumberFormat="1">
      <alignment horizontal="center" vertical="center"/>
    </xf>
    <xf borderId="6" fillId="2" fontId="3" numFmtId="166" xfId="0" applyAlignment="1" applyBorder="1" applyFont="1" applyNumberFormat="1">
      <alignment horizontal="center" vertical="center"/>
    </xf>
    <xf borderId="6" fillId="2" fontId="3" numFmtId="0" xfId="0" applyAlignment="1" applyBorder="1" applyFont="1">
      <alignment horizontal="center" vertical="center"/>
    </xf>
    <xf borderId="6" fillId="2" fontId="3" numFmtId="167" xfId="0" applyAlignment="1" applyBorder="1" applyFont="1" applyNumberFormat="1">
      <alignment horizontal="center" vertical="center"/>
    </xf>
    <xf borderId="25" fillId="2" fontId="1" numFmtId="0" xfId="0" applyAlignment="1" applyBorder="1" applyFont="1">
      <alignment horizontal="center" shrinkToFit="0" vertical="center" wrapText="1"/>
    </xf>
    <xf borderId="26" fillId="0" fontId="2" numFmtId="0" xfId="0" applyBorder="1" applyFont="1"/>
    <xf borderId="27" fillId="2" fontId="1" numFmtId="164" xfId="0" applyAlignment="1" applyBorder="1" applyFont="1" applyNumberFormat="1">
      <alignment horizontal="center" shrinkToFit="0" vertical="center" wrapText="1"/>
    </xf>
    <xf borderId="27" fillId="2" fontId="1" numFmtId="0" xfId="0" applyAlignment="1" applyBorder="1" applyFont="1">
      <alignment horizontal="center" shrinkToFit="0" vertical="center" wrapText="1"/>
    </xf>
    <xf borderId="27" fillId="2" fontId="3" numFmtId="0" xfId="0" applyAlignment="1" applyBorder="1" applyFont="1">
      <alignment horizontal="center"/>
    </xf>
    <xf borderId="27" fillId="2" fontId="3" numFmtId="168" xfId="0" applyAlignment="1" applyBorder="1" applyFont="1" applyNumberFormat="1">
      <alignment horizontal="center"/>
    </xf>
    <xf borderId="27" fillId="2" fontId="3" numFmtId="165" xfId="0" applyAlignment="1" applyBorder="1" applyFont="1" applyNumberFormat="1">
      <alignment horizontal="center"/>
    </xf>
    <xf borderId="28" fillId="2" fontId="3" numFmtId="169" xfId="0" applyAlignment="1" applyBorder="1" applyFont="1" applyNumberFormat="1">
      <alignment horizontal="center"/>
    </xf>
    <xf borderId="6" fillId="2" fontId="3" numFmtId="167" xfId="0" applyBorder="1" applyFont="1" applyNumberFormat="1"/>
    <xf borderId="29" fillId="2" fontId="1" numFmtId="0" xfId="0" applyAlignment="1" applyBorder="1" applyFont="1">
      <alignment horizontal="center" shrinkToFit="0" vertical="center" wrapText="1"/>
    </xf>
    <xf borderId="30" fillId="0" fontId="2" numFmtId="0" xfId="0" applyBorder="1" applyFont="1"/>
    <xf borderId="31" fillId="0" fontId="2" numFmtId="0" xfId="0" applyBorder="1" applyFont="1"/>
    <xf borderId="32" fillId="2" fontId="3" numFmtId="0" xfId="0" applyAlignment="1" applyBorder="1" applyFont="1">
      <alignment horizontal="left" vertical="center"/>
    </xf>
    <xf borderId="33"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9" xfId="0" applyFont="1" applyNumberFormat="1"/>
    <xf borderId="0" fillId="0" fontId="3" numFmtId="167" xfId="0" applyFont="1" applyNumberFormat="1"/>
    <xf borderId="0" fillId="0" fontId="3" numFmtId="170"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60.0"/>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51.14"/>
    <col customWidth="1" min="16" max="16" width="2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45167.0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5" t="s">
        <v>19</v>
      </c>
      <c r="F9" s="26" t="s">
        <v>20</v>
      </c>
      <c r="G9" s="27"/>
      <c r="H9" s="21"/>
      <c r="I9" s="21"/>
      <c r="J9" s="21"/>
      <c r="K9" s="21"/>
      <c r="L9" s="21"/>
      <c r="M9" s="21"/>
      <c r="N9" s="21"/>
      <c r="O9" s="10"/>
      <c r="P9" s="6"/>
      <c r="Q9" s="6"/>
      <c r="R9" s="6"/>
      <c r="S9" s="6"/>
      <c r="T9" s="6"/>
      <c r="U9" s="6"/>
      <c r="V9" s="6"/>
      <c r="W9" s="6"/>
      <c r="X9" s="6"/>
      <c r="Y9" s="6"/>
      <c r="Z9" s="6"/>
      <c r="AA9" s="6"/>
      <c r="AB9" s="6"/>
      <c r="AC9" s="6"/>
      <c r="AD9" s="6"/>
      <c r="AE9" s="6"/>
    </row>
    <row r="10" ht="40.5" customHeight="1">
      <c r="A10" s="22" t="s">
        <v>21</v>
      </c>
      <c r="B10" s="21"/>
      <c r="C10" s="21"/>
      <c r="D10" s="19"/>
      <c r="E10" s="24"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8" t="s">
        <v>23</v>
      </c>
      <c r="B11" s="29" t="s">
        <v>24</v>
      </c>
      <c r="C11" s="29" t="s">
        <v>25</v>
      </c>
      <c r="D11" s="29" t="s">
        <v>26</v>
      </c>
      <c r="E11" s="29" t="s">
        <v>27</v>
      </c>
      <c r="F11" s="29" t="s">
        <v>28</v>
      </c>
      <c r="G11" s="29" t="s">
        <v>29</v>
      </c>
      <c r="H11" s="29" t="s">
        <v>30</v>
      </c>
      <c r="I11" s="29" t="s">
        <v>31</v>
      </c>
      <c r="J11" s="29" t="s">
        <v>32</v>
      </c>
      <c r="K11" s="29" t="s">
        <v>33</v>
      </c>
      <c r="L11" s="29" t="s">
        <v>34</v>
      </c>
      <c r="M11" s="29" t="s">
        <v>35</v>
      </c>
      <c r="N11" s="29" t="s">
        <v>36</v>
      </c>
      <c r="O11" s="30" t="s">
        <v>37</v>
      </c>
      <c r="P11" s="6"/>
      <c r="Q11" s="6"/>
      <c r="R11" s="6"/>
      <c r="S11" s="6"/>
      <c r="T11" s="6"/>
      <c r="U11" s="6"/>
      <c r="V11" s="6"/>
      <c r="W11" s="6"/>
      <c r="X11" s="6"/>
      <c r="Y11" s="6"/>
      <c r="Z11" s="6"/>
      <c r="AA11" s="6"/>
      <c r="AB11" s="6"/>
      <c r="AC11" s="6"/>
      <c r="AD11" s="6"/>
      <c r="AE11" s="6"/>
    </row>
    <row r="12" ht="315.0" customHeight="1">
      <c r="A12" s="31">
        <v>1.0</v>
      </c>
      <c r="B12" s="32" t="s">
        <v>38</v>
      </c>
      <c r="C12" s="31" t="s">
        <v>2</v>
      </c>
      <c r="D12" s="33" t="s">
        <v>39</v>
      </c>
      <c r="E12" s="32" t="s">
        <v>40</v>
      </c>
      <c r="F12" s="25" t="s">
        <v>41</v>
      </c>
      <c r="G12" s="34" t="s">
        <v>42</v>
      </c>
      <c r="H12" s="35">
        <v>45170.0</v>
      </c>
      <c r="I12" s="36">
        <v>45214.0</v>
      </c>
      <c r="J12" s="37">
        <v>1.5</v>
      </c>
      <c r="K12" s="31">
        <v>1.0</v>
      </c>
      <c r="L12" s="31" t="s">
        <v>43</v>
      </c>
      <c r="M12" s="38">
        <v>3634104.0</v>
      </c>
      <c r="N12" s="38">
        <f>+J12*M12</f>
        <v>5451156</v>
      </c>
      <c r="O12" s="37" t="s">
        <v>44</v>
      </c>
      <c r="P12" s="39"/>
      <c r="Q12" s="40"/>
      <c r="R12" s="41"/>
      <c r="S12" s="40"/>
      <c r="T12" s="40"/>
      <c r="U12" s="40"/>
      <c r="V12" s="40"/>
      <c r="W12" s="40"/>
      <c r="X12" s="40"/>
      <c r="Y12" s="40"/>
      <c r="Z12" s="40"/>
      <c r="AA12" s="40"/>
      <c r="AB12" s="40"/>
      <c r="AC12" s="40"/>
      <c r="AD12" s="40"/>
      <c r="AE12" s="40"/>
    </row>
    <row r="13" ht="48.0" customHeight="1">
      <c r="A13" s="42" t="s">
        <v>45</v>
      </c>
      <c r="B13" s="43"/>
      <c r="C13" s="44">
        <f>C5</f>
        <v>45167</v>
      </c>
      <c r="D13" s="45" t="s">
        <v>46</v>
      </c>
      <c r="E13" s="44">
        <f>C13+2</f>
        <v>45169</v>
      </c>
      <c r="F13" s="46"/>
      <c r="G13" s="46"/>
      <c r="H13" s="46"/>
      <c r="I13" s="47"/>
      <c r="J13" s="46"/>
      <c r="K13" s="46"/>
      <c r="L13" s="46"/>
      <c r="M13" s="48"/>
      <c r="N13" s="46"/>
      <c r="O13" s="49"/>
      <c r="P13" s="6"/>
      <c r="Q13" s="6"/>
      <c r="R13" s="50"/>
      <c r="S13" s="6"/>
      <c r="T13" s="6"/>
      <c r="U13" s="6"/>
      <c r="V13" s="6"/>
      <c r="W13" s="6"/>
      <c r="X13" s="6"/>
      <c r="Y13" s="6"/>
      <c r="Z13" s="6"/>
      <c r="AA13" s="6"/>
      <c r="AB13" s="6"/>
      <c r="AC13" s="6"/>
      <c r="AD13" s="6"/>
      <c r="AE13" s="6"/>
    </row>
    <row r="14" ht="33.75" customHeight="1">
      <c r="A14" s="22" t="s">
        <v>47</v>
      </c>
      <c r="B14" s="21"/>
      <c r="C14" s="21"/>
      <c r="D14" s="19"/>
      <c r="E14" s="23" t="s">
        <v>48</v>
      </c>
      <c r="F14" s="21"/>
      <c r="G14" s="21"/>
      <c r="H14" s="21"/>
      <c r="I14" s="21"/>
      <c r="J14" s="21"/>
      <c r="K14" s="21"/>
      <c r="L14" s="21"/>
      <c r="M14" s="21"/>
      <c r="N14" s="21"/>
      <c r="O14" s="10"/>
      <c r="P14" s="6"/>
      <c r="Q14" s="6"/>
      <c r="R14" s="50"/>
      <c r="S14" s="6"/>
      <c r="T14" s="6"/>
      <c r="U14" s="6"/>
      <c r="V14" s="6"/>
      <c r="W14" s="6"/>
      <c r="X14" s="6"/>
      <c r="Y14" s="6"/>
      <c r="Z14" s="6"/>
      <c r="AA14" s="6"/>
      <c r="AB14" s="6"/>
      <c r="AC14" s="6"/>
      <c r="AD14" s="6"/>
      <c r="AE14" s="6"/>
    </row>
    <row r="15">
      <c r="A15" s="22" t="s">
        <v>49</v>
      </c>
      <c r="B15" s="21"/>
      <c r="C15" s="21"/>
      <c r="D15" s="19"/>
      <c r="E15" s="23" t="s">
        <v>50</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51" t="s">
        <v>51</v>
      </c>
      <c r="B16" s="52"/>
      <c r="C16" s="52"/>
      <c r="D16" s="53"/>
      <c r="E16" s="54" t="s">
        <v>11</v>
      </c>
      <c r="F16" s="52"/>
      <c r="G16" s="52"/>
      <c r="H16" s="52"/>
      <c r="I16" s="52"/>
      <c r="J16" s="52"/>
      <c r="K16" s="52"/>
      <c r="L16" s="52"/>
      <c r="M16" s="52"/>
      <c r="N16" s="52"/>
      <c r="O16" s="55"/>
      <c r="P16" s="6"/>
      <c r="Q16" s="6"/>
      <c r="R16" s="6"/>
      <c r="S16" s="6"/>
      <c r="T16" s="6"/>
      <c r="U16" s="6"/>
      <c r="V16" s="6"/>
      <c r="W16" s="6"/>
      <c r="X16" s="6"/>
      <c r="Y16" s="6"/>
      <c r="Z16" s="6"/>
      <c r="AA16" s="6"/>
      <c r="AB16" s="6"/>
      <c r="AC16" s="6"/>
      <c r="AD16" s="6"/>
      <c r="AE16" s="6"/>
    </row>
    <row r="17" ht="15.75" customHeight="1">
      <c r="A17" s="6"/>
      <c r="B17" s="6"/>
      <c r="C17" s="6"/>
      <c r="D17" s="6"/>
      <c r="E17" s="56"/>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6"/>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6"/>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6"/>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6"/>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6"/>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6"/>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6"/>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6"/>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6"/>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6"/>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6"/>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6"/>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6"/>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6"/>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6"/>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6"/>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6"/>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6"/>
      <c r="F35" s="6"/>
      <c r="G35" s="6"/>
      <c r="H35" s="6"/>
      <c r="I35" s="6"/>
      <c r="J35" s="6"/>
      <c r="K35" s="6"/>
      <c r="L35" s="6"/>
      <c r="M35" s="6"/>
      <c r="N35" s="6"/>
      <c r="O35" s="57"/>
      <c r="P35" s="6"/>
      <c r="Q35" s="6"/>
      <c r="R35" s="6"/>
      <c r="S35" s="6"/>
      <c r="T35" s="6"/>
      <c r="U35" s="6"/>
      <c r="V35" s="6"/>
      <c r="W35" s="6"/>
      <c r="X35" s="6"/>
      <c r="Y35" s="6"/>
      <c r="Z35" s="6"/>
      <c r="AA35" s="6"/>
      <c r="AB35" s="6"/>
      <c r="AC35" s="6"/>
      <c r="AD35" s="6"/>
      <c r="AE35" s="6"/>
    </row>
    <row r="36" ht="15.75" customHeight="1">
      <c r="A36" s="6"/>
      <c r="B36" s="6"/>
      <c r="C36" s="6"/>
      <c r="D36" s="6"/>
      <c r="E36" s="56"/>
      <c r="F36" s="6"/>
      <c r="G36" s="6"/>
      <c r="H36" s="6"/>
      <c r="I36" s="6"/>
      <c r="J36" s="6"/>
      <c r="K36" s="6"/>
      <c r="L36" s="6"/>
      <c r="M36" s="6"/>
      <c r="N36" s="6"/>
      <c r="O36" s="57"/>
      <c r="P36" s="6"/>
      <c r="Q36" s="6"/>
      <c r="R36" s="6"/>
      <c r="S36" s="6"/>
      <c r="T36" s="6"/>
      <c r="U36" s="6"/>
      <c r="V36" s="6"/>
      <c r="W36" s="6"/>
      <c r="X36" s="6"/>
      <c r="Y36" s="6"/>
      <c r="Z36" s="6"/>
      <c r="AA36" s="6"/>
      <c r="AB36" s="6"/>
      <c r="AC36" s="6"/>
      <c r="AD36" s="6"/>
      <c r="AE36" s="6"/>
    </row>
    <row r="37" ht="15.75" customHeight="1">
      <c r="A37" s="6"/>
      <c r="B37" s="6"/>
      <c r="C37" s="6"/>
      <c r="D37" s="6"/>
      <c r="E37" s="56"/>
      <c r="F37" s="6"/>
      <c r="G37" s="6"/>
      <c r="H37" s="6"/>
      <c r="I37" s="6"/>
      <c r="J37" s="6"/>
      <c r="K37" s="6"/>
      <c r="L37" s="6"/>
      <c r="M37" s="6"/>
      <c r="N37" s="6"/>
      <c r="O37" s="57"/>
      <c r="P37" s="6"/>
      <c r="Q37" s="6"/>
      <c r="R37" s="6"/>
      <c r="S37" s="6"/>
      <c r="T37" s="6"/>
      <c r="U37" s="6"/>
      <c r="V37" s="6"/>
      <c r="W37" s="6"/>
      <c r="X37" s="6"/>
      <c r="Y37" s="6"/>
      <c r="Z37" s="6"/>
      <c r="AA37" s="6"/>
      <c r="AB37" s="6"/>
      <c r="AC37" s="6"/>
      <c r="AD37" s="6"/>
      <c r="AE37" s="6"/>
    </row>
    <row r="38" ht="15.75" customHeight="1">
      <c r="A38" s="6"/>
      <c r="B38" s="6"/>
      <c r="C38" s="6"/>
      <c r="D38" s="6"/>
      <c r="E38" s="56"/>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6"/>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6"/>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6"/>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6"/>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6"/>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6"/>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6"/>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6"/>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6"/>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6"/>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6"/>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6"/>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6"/>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6"/>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6"/>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6"/>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6"/>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6"/>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6"/>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6"/>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6"/>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6"/>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6"/>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6"/>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6"/>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6"/>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6"/>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6"/>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6"/>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6"/>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6"/>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6"/>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6"/>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6"/>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6"/>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6"/>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6"/>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6"/>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6"/>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6"/>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6"/>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6"/>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6"/>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6"/>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6"/>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6"/>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6"/>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6"/>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6"/>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6"/>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6"/>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6"/>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6"/>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6"/>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6"/>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6"/>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6"/>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6"/>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6"/>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6"/>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6"/>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58"/>
      <c r="B989" s="58"/>
      <c r="C989" s="58"/>
      <c r="D989" s="58"/>
      <c r="E989" s="59"/>
      <c r="F989" s="58"/>
      <c r="G989" s="58"/>
      <c r="H989" s="58"/>
      <c r="I989" s="58"/>
      <c r="J989" s="58"/>
      <c r="K989" s="58"/>
      <c r="L989" s="58"/>
      <c r="M989" s="58"/>
      <c r="N989" s="58"/>
      <c r="O989" s="58"/>
      <c r="P989" s="58"/>
      <c r="Q989" s="58"/>
      <c r="R989" s="58"/>
      <c r="S989" s="58"/>
      <c r="T989" s="58"/>
      <c r="U989" s="58"/>
      <c r="V989" s="58"/>
      <c r="W989" s="58"/>
      <c r="X989" s="58"/>
      <c r="Y989" s="58"/>
      <c r="Z989" s="58"/>
      <c r="AA989" s="58"/>
      <c r="AB989" s="58"/>
      <c r="AC989" s="58"/>
      <c r="AD989" s="58"/>
      <c r="AE989" s="58"/>
    </row>
    <row r="990">
      <c r="A990" s="58"/>
      <c r="B990" s="58"/>
      <c r="C990" s="58"/>
      <c r="D990" s="58"/>
      <c r="E990" s="59"/>
      <c r="F990" s="58"/>
      <c r="G990" s="58"/>
      <c r="H990" s="58"/>
      <c r="I990" s="58"/>
      <c r="J990" s="58"/>
      <c r="K990" s="58"/>
      <c r="L990" s="58"/>
      <c r="M990" s="58"/>
      <c r="N990" s="58"/>
      <c r="O990" s="58"/>
      <c r="P990" s="58"/>
      <c r="Q990" s="58"/>
      <c r="R990" s="58"/>
      <c r="S990" s="58"/>
      <c r="T990" s="58"/>
      <c r="U990" s="58"/>
      <c r="V990" s="58"/>
      <c r="W990" s="58"/>
      <c r="X990" s="58"/>
      <c r="Y990" s="58"/>
      <c r="Z990" s="58"/>
      <c r="AA990" s="58"/>
      <c r="AB990" s="58"/>
      <c r="AC990" s="58"/>
      <c r="AD990" s="58"/>
      <c r="AE990" s="58"/>
    </row>
    <row r="991">
      <c r="A991" s="58"/>
      <c r="B991" s="58"/>
      <c r="C991" s="58"/>
      <c r="D991" s="58"/>
      <c r="E991" s="59"/>
      <c r="F991" s="58"/>
      <c r="G991" s="58"/>
      <c r="H991" s="58"/>
      <c r="I991" s="58"/>
      <c r="J991" s="58"/>
      <c r="K991" s="58"/>
      <c r="L991" s="58"/>
      <c r="M991" s="58"/>
      <c r="N991" s="58"/>
      <c r="O991" s="58"/>
      <c r="P991" s="58"/>
      <c r="Q991" s="58"/>
      <c r="R991" s="58"/>
      <c r="S991" s="58"/>
      <c r="T991" s="58"/>
      <c r="U991" s="58"/>
      <c r="V991" s="58"/>
      <c r="W991" s="58"/>
      <c r="X991" s="58"/>
      <c r="Y991" s="58"/>
      <c r="Z991" s="58"/>
      <c r="AA991" s="58"/>
      <c r="AB991" s="58"/>
      <c r="AC991" s="58"/>
      <c r="AD991" s="58"/>
      <c r="AE991" s="58"/>
    </row>
    <row r="992">
      <c r="A992" s="58"/>
      <c r="B992" s="58"/>
      <c r="C992" s="58"/>
      <c r="D992" s="58"/>
      <c r="E992" s="59"/>
      <c r="F992" s="58"/>
      <c r="G992" s="58"/>
      <c r="H992" s="58"/>
      <c r="I992" s="58"/>
      <c r="J992" s="58"/>
      <c r="K992" s="58"/>
      <c r="L992" s="58"/>
      <c r="M992" s="58"/>
      <c r="N992" s="58"/>
      <c r="O992" s="58"/>
      <c r="P992" s="58"/>
      <c r="Q992" s="58"/>
      <c r="R992" s="58"/>
      <c r="S992" s="58"/>
      <c r="T992" s="58"/>
      <c r="U992" s="58"/>
      <c r="V992" s="58"/>
      <c r="W992" s="58"/>
      <c r="X992" s="58"/>
      <c r="Y992" s="58"/>
      <c r="Z992" s="58"/>
      <c r="AA992" s="58"/>
      <c r="AB992" s="58"/>
      <c r="AC992" s="58"/>
      <c r="AD992" s="58"/>
      <c r="AE992" s="58"/>
    </row>
    <row r="993">
      <c r="A993" s="58"/>
      <c r="B993" s="58"/>
      <c r="C993" s="58"/>
      <c r="D993" s="58"/>
      <c r="E993" s="59"/>
      <c r="F993" s="58"/>
      <c r="G993" s="58"/>
      <c r="H993" s="58"/>
      <c r="I993" s="58"/>
      <c r="J993" s="58"/>
      <c r="K993" s="58"/>
      <c r="L993" s="58"/>
      <c r="M993" s="58"/>
      <c r="N993" s="58"/>
      <c r="O993" s="58"/>
      <c r="P993" s="58"/>
      <c r="Q993" s="58"/>
      <c r="R993" s="58"/>
      <c r="S993" s="58"/>
      <c r="T993" s="58"/>
      <c r="U993" s="58"/>
      <c r="V993" s="58"/>
      <c r="W993" s="58"/>
      <c r="X993" s="58"/>
      <c r="Y993" s="58"/>
      <c r="Z993" s="58"/>
      <c r="AA993" s="58"/>
      <c r="AB993" s="58"/>
      <c r="AC993" s="58"/>
      <c r="AD993" s="58"/>
      <c r="AE993" s="58"/>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60">
        <f>+'SOLICITUD DE CONTRATO '!M12</f>
        <v>3634104</v>
      </c>
      <c r="B1" s="61">
        <f>+A1/30</f>
        <v>121136.8</v>
      </c>
    </row>
    <row r="2">
      <c r="B2" s="61">
        <f>+B1*23</f>
        <v>2786146.4</v>
      </c>
    </row>
    <row r="4">
      <c r="A4" s="60">
        <f>+A1*8</f>
        <v>29072832</v>
      </c>
      <c r="B4" s="62">
        <f>+A4+B2</f>
        <v>31858978.4</v>
      </c>
    </row>
    <row r="11">
      <c r="A11" s="58">
        <v>1.0</v>
      </c>
      <c r="B11" s="61">
        <f>(3634104/30)*24</f>
        <v>2907283.2</v>
      </c>
      <c r="C11" s="58" t="s">
        <v>52</v>
      </c>
    </row>
    <row r="12">
      <c r="A12" s="58"/>
      <c r="B12" s="61">
        <f>(3634104*8)</f>
        <v>29072832</v>
      </c>
      <c r="C12" s="58" t="s">
        <v>53</v>
      </c>
    </row>
    <row r="13">
      <c r="A13" s="58"/>
      <c r="B13" s="61">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