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vivianaperez/Desktop/2022_LVPI/2. TRABAJO/8. UP HOLDING/2. COORDINACIÓN ADM Y FIN/05. MARZO 2023/14. CONTRATO ALEJANDRA/"/>
    </mc:Choice>
  </mc:AlternateContent>
  <xr:revisionPtr revIDLastSave="0" documentId="13_ncr:1_{433F860F-458D-2448-A5D5-660E573C7437}" xr6:coauthVersionLast="36" xr6:coauthVersionMax="47" xr10:uidLastSave="{00000000-0000-0000-0000-000000000000}"/>
  <bookViews>
    <workbookView xWindow="0" yWindow="0" windowWidth="25600" windowHeight="16000" xr2:uid="{00000000-000D-0000-FFFF-FFFF00000000}"/>
  </bookViews>
  <sheets>
    <sheet name="SOLICITUD DE CONTRATO " sheetId="1" r:id="rId1"/>
    <sheet name="Hoja1" sheetId="2" r:id="rId2"/>
  </sheets>
  <definedNames>
    <definedName name="_xlnm.Print_Area" localSheetId="0">'SOLICITUD DE CONTRATO '!$A$1:$O$17</definedName>
  </definedNames>
  <calcPr calcId="181029"/>
  <extLs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2" i="1" l="1"/>
  <c r="A1" i="2" l="1"/>
  <c r="B1" i="2" l="1"/>
  <c r="B2" i="2" s="1"/>
  <c r="B11" i="2"/>
  <c r="B8" i="2"/>
  <c r="B13" i="2" s="1"/>
  <c r="B10" i="2"/>
  <c r="B9" i="2"/>
  <c r="A4" i="2"/>
  <c r="B4" i="2"/>
</calcChain>
</file>

<file path=xl/sharedStrings.xml><?xml version="1.0" encoding="utf-8"?>
<sst xmlns="http://schemas.openxmlformats.org/spreadsheetml/2006/main" count="60" uniqueCount="58">
  <si>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</si>
  <si>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</si>
  <si>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</si>
  <si>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</si>
  <si>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</si>
  <si>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</si>
  <si>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</si>
  <si>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</si>
  <si>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</si>
  <si>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</si>
  <si>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</si>
  <si>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</si>
  <si>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</si>
  <si>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</si>
  <si>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</si>
  <si>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</si>
  <si>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</si>
  <si>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</si>
  <si>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</si>
  <si>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</si>
  <si>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</si>
  <si>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</si>
  <si>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</si>
  <si>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</si>
  <si>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</si>
  <si>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</si>
  <si>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</si>
  <si>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</si>
  <si>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</si>
  <si>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</si>
  <si>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</si>
  <si>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</si>
  <si>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</si>
  <si>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</si>
  <si>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</si>
  <si>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</si>
  <si>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</si>
  <si>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</si>
  <si>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</si>
  <si>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</si>
  <si>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</si>
  <si>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NO </t>
  </si>
  <si>
    <t>SI  X</t>
  </si>
  <si>
    <t>LEYLA MARULANDA</t>
  </si>
  <si>
    <t>GERENTE DEL PROYECTO</t>
  </si>
  <si>
    <t xml:space="preserve">C.C. 40.330.674 </t>
  </si>
  <si>
    <t>MARÍA ALEJANDRA VELÁSQUEZ LÓPEZ</t>
  </si>
  <si>
    <t>LEYLA MARULANDA CC 52.309.769</t>
  </si>
  <si>
    <t>07 al 30</t>
  </si>
  <si>
    <t>01 al 30</t>
  </si>
  <si>
    <t>01 al 06</t>
  </si>
  <si>
    <t>Objeto: Contratar los servicios profesionales de un profesional en relaciones Internacionales y estudios políticos con especialización en Gerencia y gestión pública para ejercer las actividades de Coordinador Técnico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</si>
  <si>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Cuatro (4) pagos, un (1) primer pago por un valor de CUATRO MILLONES CIENTO SETENTA Y NUEVE MIL DOSCIENTOS DIECINUEVE PESOS ($4.179.219), dos pagos en mensualidades vencidas cada uno por un valor de CINCO MILLONES DOSCIENTOS VEINTICUATRO MIL VEINTICUATRO PESOS ($5.224.024) y un (1) último pago por UN MILLÓN CUARENTA Y CUATRO MIL OCHOCIENTOS CINCO PESOS ($1.044.805)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t>
  </si>
  <si>
    <t xml:space="preserve">1. Acompañar planeación del proyecto y realizar planteamientos técnicos para la estructuración de la programación inicial y el plan operativo del proyecto.
2. Establecer las condiciones, requerimientos y condiciones técnicas dentro de los procesos de contratación que se realicen en el proyecto.
3. Establecer y definir metas dentro de los contratos establecidos en el proyecto, con el fin de asegurar el cumplimiento de las metas del proyecto y el cumplimiento de los objetivos.
4. Realizar el monitoreo y control de la ejecución técnica de los contratos, asegurando la calidad, el
cumplimiento metodológico y las metas del proyecto.
5. Coordinar el apoyo técnico desde el proyecto a los contratistas que aseguren el cumplimiento de las actividades y el aprovechamiento de los recursos dentro del proyecto.
6. Coordinar, medir y guiar el trabajo del equipo técnico del proyecto.
7. Realizar el seguimiento mensual de los avances del proyecto, en Gesproy y el índice de gestión de proyectos.
8. Realizar la presentación mensual de informes y avance técnico de todo el proyecto antes del día 3 de cada mes a la gerencia del proyecto.
9. Velando por el cumplimiento de las metas establecidas en el documento técnico, MGA, plan operativo y presupuesto del proyecto.
10. Apoyar los procesos de ajuste técnico que requiera el proyecto, cuando se trate tipologías establecidas en marco en los manuales, procesos y requisitos vigentes establecidos por el supervisor.
11. Acompañar, preparar y participar de las reuniones de seguimiento y/o comités técnicos que requiera la supervisión del proyecto (MINCIENCIAS) y la gerencia del proyecto para la planificación, control, ejecución, evaluación y comunicación.
12. Realizar supervisión de los contratos establecidos por la gerencia del proyecto, documentando el avance, informes mensuales y entregables.
13. Supervisar los contratos derivados de los convenios suscritos con las empresas beneficiarias
14. Presentar un informe mensual de actividades desarrolladas durante el mes de acuerdo con las
obligaciones contractuales para el pago.
15. Encontrarse al día por concepto de seguridad social, pensión y ARL durante la ejecución del contrato.
16. Las demás actividades que le sean solicitadas de acuerdo con el objeto contractual.
</t>
  </si>
  <si>
    <t>1. Seguimiento técnico a 34 proyectos de innovación  
2. Informe de ejecución técnica de los 34 proyectos de innovación
3. Informe técnico mensual del proyecto Impulsa Meta
4. Informe técnico de entrega de productos del proyecto a supervisión
5. Informe de cierre del proyecto Impulsa Meta</t>
  </si>
  <si>
    <t>5 MESES Y 21 DÍAS</t>
  </si>
  <si>
    <t>MES Y DIAS</t>
  </si>
  <si>
    <t>Seis pagos así:
Un (1) primer pago, correspondiente al pago No. 1 por valor de TRES MILLONES SEISCIENTOS CINCUENTA Y SEIS MIL OCHOCIENTOS DIECISEIS PESOS CON OCHENTA CENTAVOS ($3.656.816,80).
Cuatro (4) pagos en mensualidades vencidas, correspondiente al pago No. 2, 3, 4 y 5, cada uno por valor de CINCO MILLONES DOSCIENTOS VEINTICUATRO MIL VEINTICUATRO PESOS ($5.224.024,00) previa presentación de informe de actividades ejecutadas, informe de supervisión y acreditar los pagos al Sistema Integral de Seguridad Social y Aportes Parafiscales.
Un (1) último pago, correspondiente al pago No.6 por valor de CINCO MILLONES DOSCIENTOS VEINTICUATRO MIL VEINTICUATRO PESOS ($5.224.024,00), para lo cual se deberá suscribir la respectiva acta de terminación firmada por las partes, y los demás soportes (previa presentación de constancia de haber prestado el servicio a satisfacción, acreditación de pagos a salud, pensión y ARL)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</si>
</sst>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164" formatCode="_-&quot;$&quot;\ * #,##0.00_-;\-&quot;$&quot;\ * #,##0.00_-;_-&quot;$&quot;\ * &quot;-&quot;??_-;_-@_-"/>
    <numFmt numFmtId="165" formatCode="d/m/yyyy"/>
    <numFmt numFmtId="166" formatCode="_-&quot;$&quot;\ * #,##0.00_-;\-&quot;$&quot;\ * #,##0.00_-;_-&quot;$&quot;\ * &quot;-&quot;??_-;_-@"/>
    <numFmt numFmtId="167" formatCode="_-&quot;$&quot;* #,##0.00_-;\-&quot;$&quot;* #,##0.00_-;_-&quot;$&quot;* &quot;-&quot;_-;_-@_-"/>
  </numFmts>
  <fonts count="6">
    <font>
      <sz val="11"/>
      <color theme="1"/>
      <name val="Calibri"/>
      <scheme val="minor"/>
    </font>
    <font>
      <sz val="11"/>
      <color theme="1"/>
      <name val="Calibri"/>
      <family val="2"/>
      <scheme val="minor"/>
    </font>
    <font>
      <b/>
      <sz val="11"/>
      <name val="Calibri (Cuerpo)_x0000_"/>
    </font>
    <font>
      <sz val="11"/>
      <name val="Calibri (Cuerpo)_x0000_"/>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top style="thin">
        <color indexed="64"/>
      </top>
      <bottom/>
      <diagonal/>
    </border>
  </borders>
  <cellStyleXfs count="3">
    <xf numFmtId="0" fontId="0" fillId="0" borderId="0"/>
    <xf numFmtId="41" fontId="1" fillId="0" borderId="0" applyFont="0" applyFill="0" applyBorder="0" applyAlignment="0" applyProtection="0"/>
    <xf numFmtId="42" fontId="4" fillId="0" borderId="0" applyFont="0" applyFill="0" applyBorder="0" applyAlignment="0" applyProtection="0"/>
  </cellStyleXfs>
  <cellXfs count="71">
    <xf numFmtId="0" fontId="0" fillId="0" borderId="0" xfId="0" applyFont="1" applyAlignment="1"/>
    <xf numFmtId="0" fontId="3" fillId="2" borderId="6" xfId="0" applyFont="1" applyFill="1" applyBorder="1"/>
    <xf numFmtId="0" fontId="3" fillId="0" borderId="0" xfId="0" applyFont="1" applyAlignment="1"/>
    <xf numFmtId="0" fontId="3" fillId="2" borderId="21"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0" borderId="0" xfId="0" applyFont="1" applyAlignment="1">
      <alignment horizontal="center" vertical="center"/>
    </xf>
    <xf numFmtId="0" fontId="3" fillId="2" borderId="6" xfId="0" applyFont="1" applyFill="1" applyBorder="1" applyAlignment="1">
      <alignment wrapText="1"/>
    </xf>
    <xf numFmtId="164" fontId="3" fillId="2" borderId="6" xfId="0" applyNumberFormat="1" applyFont="1" applyFill="1" applyBorder="1"/>
    <xf numFmtId="0" fontId="3" fillId="0" borderId="0" xfId="0" applyFont="1" applyAlignment="1">
      <alignment wrapText="1"/>
    </xf>
    <xf numFmtId="0" fontId="3" fillId="0" borderId="0" xfId="0" applyFont="1"/>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65" fontId="2" fillId="2" borderId="31"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center"/>
    </xf>
    <xf numFmtId="0" fontId="2" fillId="2" borderId="32" xfId="0" applyFont="1" applyFill="1" applyBorder="1" applyAlignment="1">
      <alignment horizontal="center" vertical="center" wrapText="1"/>
    </xf>
    <xf numFmtId="41" fontId="3" fillId="2" borderId="31" xfId="1" applyFont="1" applyFill="1" applyBorder="1" applyAlignment="1">
      <alignment horizontal="center"/>
    </xf>
    <xf numFmtId="42" fontId="0" fillId="0" borderId="0" xfId="2" applyFont="1" applyAlignment="1"/>
    <xf numFmtId="167" fontId="0" fillId="0" borderId="0" xfId="2" applyNumberFormat="1" applyFont="1" applyAlignment="1"/>
    <xf numFmtId="44" fontId="0" fillId="0" borderId="0" xfId="0" applyNumberFormat="1" applyFont="1" applyAlignment="1"/>
    <xf numFmtId="0" fontId="1" fillId="0" borderId="0" xfId="0" applyFont="1" applyAlignment="1"/>
    <xf numFmtId="42" fontId="0" fillId="0" borderId="0" xfId="0" applyNumberFormat="1" applyFont="1" applyAlignment="1"/>
    <xf numFmtId="167" fontId="0" fillId="0" borderId="0" xfId="0" applyNumberFormat="1" applyFont="1" applyAlignment="1"/>
    <xf numFmtId="0" fontId="3"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7" xfId="0" applyFont="1" applyBorder="1"/>
    <xf numFmtId="0" fontId="3"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4" xfId="0" applyFont="1" applyFill="1" applyBorder="1" applyAlignment="1">
      <alignment horizontal="center"/>
    </xf>
    <xf numFmtId="0" fontId="3" fillId="0" borderId="5"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65" fontId="2" fillId="2" borderId="9" xfId="0" applyNumberFormat="1" applyFont="1" applyFill="1" applyBorder="1" applyAlignment="1">
      <alignment horizontal="center"/>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2"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8" xfId="0" applyFont="1" applyFill="1" applyBorder="1" applyAlignment="1">
      <alignment horizontal="left" vertical="top"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5" fillId="2" borderId="28" xfId="0" applyFont="1" applyFill="1" applyBorder="1" applyAlignment="1">
      <alignment horizontal="center" vertical="center" wrapText="1"/>
    </xf>
    <xf numFmtId="166" fontId="3" fillId="2" borderId="28" xfId="0" applyNumberFormat="1" applyFont="1" applyFill="1" applyBorder="1" applyAlignment="1">
      <alignment horizontal="center" vertical="center"/>
    </xf>
    <xf numFmtId="0" fontId="5" fillId="2" borderId="3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28" xfId="0" applyFont="1" applyFill="1" applyBorder="1" applyAlignment="1">
      <alignment vertical="center" wrapText="1"/>
    </xf>
    <xf numFmtId="167" fontId="3" fillId="2" borderId="31" xfId="2" applyNumberFormat="1" applyFont="1" applyFill="1" applyBorder="1" applyAlignment="1">
      <alignment horizontal="center"/>
    </xf>
    <xf numFmtId="44" fontId="3" fillId="2" borderId="33" xfId="0" applyNumberFormat="1" applyFont="1" applyFill="1" applyBorder="1" applyAlignment="1">
      <alignment horizontal="center"/>
    </xf>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view="pageBreakPreview" zoomScale="93" zoomScaleNormal="75" workbookViewId="0">
      <selection activeCell="L14" sqref="L14"/>
    </sheetView>
  </sheetViews>
  <sheetFormatPr baseColWidth="10" defaultColWidth="14.5" defaultRowHeight="15" customHeight="1"/>
  <cols>
    <col min="1" max="1" width="16.33203125" style="2" customWidth="1"/>
    <col min="2" max="2" width="18.6640625" style="2" customWidth="1"/>
    <col min="3" max="3" width="20" style="2" customWidth="1"/>
    <col min="4" max="4" width="23.6640625" style="2" customWidth="1"/>
    <col min="5" max="5" width="18.83203125" style="9" customWidth="1"/>
    <col min="6" max="6" width="71" style="2" customWidth="1"/>
    <col min="7" max="7" width="47.83203125" style="2" customWidth="1"/>
    <col min="8" max="8" width="16" style="2" customWidth="1"/>
    <col min="9" max="9" width="20.5" style="2" customWidth="1"/>
    <col min="10" max="10" width="11.5" style="2" customWidth="1"/>
    <col min="11" max="11" width="16.83203125" style="2" customWidth="1"/>
    <col min="12" max="12" width="13.1640625" style="2" customWidth="1"/>
    <col min="13" max="13" width="18" style="2" customWidth="1"/>
    <col min="14" max="14" width="20.1640625" style="2" customWidth="1"/>
    <col min="15" max="15" width="51.1640625" style="2" customWidth="1"/>
    <col min="16" max="18" width="11.5" style="2" customWidth="1"/>
    <col min="19" max="19" width="10.6640625" style="2" hidden="1" customWidth="1"/>
    <col min="20" max="31" width="10.6640625" style="2" customWidth="1"/>
    <col min="32" max="16384" width="14.5" style="2"/>
  </cols>
  <sheetData>
    <row r="1" spans="1:31">
      <c r="A1" s="30" t="s">
        <v>0</v>
      </c>
      <c r="B1" s="31"/>
      <c r="C1" s="31"/>
      <c r="D1" s="31"/>
      <c r="E1" s="31"/>
      <c r="F1" s="31"/>
      <c r="G1" s="31"/>
      <c r="H1" s="31"/>
      <c r="I1" s="31"/>
      <c r="J1" s="31"/>
      <c r="K1" s="31"/>
      <c r="L1" s="31"/>
      <c r="M1" s="32"/>
      <c r="N1" s="39" t="s">
        <v>1</v>
      </c>
      <c r="O1" s="40"/>
      <c r="P1" s="1"/>
      <c r="Q1" s="1"/>
      <c r="R1" s="1"/>
      <c r="S1" s="1" t="s">
        <v>2</v>
      </c>
      <c r="T1" s="1"/>
      <c r="U1" s="1"/>
      <c r="V1" s="1"/>
      <c r="W1" s="1"/>
      <c r="X1" s="1"/>
      <c r="Y1" s="1"/>
      <c r="Z1" s="1"/>
      <c r="AA1" s="1"/>
      <c r="AB1" s="1"/>
      <c r="AC1" s="1"/>
      <c r="AD1" s="1"/>
      <c r="AE1" s="1"/>
    </row>
    <row r="2" spans="1:31">
      <c r="A2" s="33"/>
      <c r="B2" s="34"/>
      <c r="C2" s="34"/>
      <c r="D2" s="34"/>
      <c r="E2" s="34"/>
      <c r="F2" s="34"/>
      <c r="G2" s="34"/>
      <c r="H2" s="34"/>
      <c r="I2" s="34"/>
      <c r="J2" s="34"/>
      <c r="K2" s="34"/>
      <c r="L2" s="34"/>
      <c r="M2" s="35"/>
      <c r="N2" s="41" t="s">
        <v>3</v>
      </c>
      <c r="O2" s="26"/>
      <c r="P2" s="1"/>
      <c r="Q2" s="1"/>
      <c r="R2" s="1"/>
      <c r="S2" s="1" t="s">
        <v>4</v>
      </c>
      <c r="T2" s="1"/>
      <c r="U2" s="1"/>
      <c r="V2" s="1"/>
      <c r="W2" s="1"/>
      <c r="X2" s="1"/>
      <c r="Y2" s="1"/>
      <c r="Z2" s="1"/>
      <c r="AA2" s="1"/>
      <c r="AB2" s="1"/>
      <c r="AC2" s="1"/>
      <c r="AD2" s="1"/>
      <c r="AE2" s="1"/>
    </row>
    <row r="3" spans="1:31">
      <c r="A3" s="33"/>
      <c r="B3" s="34"/>
      <c r="C3" s="34"/>
      <c r="D3" s="34"/>
      <c r="E3" s="34"/>
      <c r="F3" s="34"/>
      <c r="G3" s="34"/>
      <c r="H3" s="34"/>
      <c r="I3" s="34"/>
      <c r="J3" s="34"/>
      <c r="K3" s="34"/>
      <c r="L3" s="34"/>
      <c r="M3" s="35"/>
      <c r="N3" s="42" t="s">
        <v>5</v>
      </c>
      <c r="O3" s="43"/>
      <c r="P3" s="1"/>
      <c r="Q3" s="1"/>
      <c r="R3" s="1"/>
      <c r="S3" s="1" t="s">
        <v>6</v>
      </c>
      <c r="T3" s="1"/>
      <c r="U3" s="1"/>
      <c r="V3" s="1"/>
      <c r="W3" s="1"/>
      <c r="X3" s="1"/>
      <c r="Y3" s="1"/>
      <c r="Z3" s="1"/>
      <c r="AA3" s="1"/>
      <c r="AB3" s="1"/>
      <c r="AC3" s="1"/>
      <c r="AD3" s="1"/>
      <c r="AE3" s="1"/>
    </row>
    <row r="4" spans="1:31">
      <c r="A4" s="36"/>
      <c r="B4" s="37"/>
      <c r="C4" s="37"/>
      <c r="D4" s="37"/>
      <c r="E4" s="37"/>
      <c r="F4" s="37"/>
      <c r="G4" s="37"/>
      <c r="H4" s="37"/>
      <c r="I4" s="37"/>
      <c r="J4" s="37"/>
      <c r="K4" s="37"/>
      <c r="L4" s="37"/>
      <c r="M4" s="38"/>
      <c r="N4" s="44"/>
      <c r="O4" s="45"/>
      <c r="P4" s="1"/>
      <c r="Q4" s="1"/>
      <c r="R4" s="1"/>
      <c r="S4" s="1" t="s">
        <v>7</v>
      </c>
      <c r="T4" s="1"/>
      <c r="U4" s="1"/>
      <c r="V4" s="1"/>
      <c r="W4" s="1"/>
      <c r="X4" s="1"/>
      <c r="Y4" s="1"/>
      <c r="Z4" s="1"/>
      <c r="AA4" s="1"/>
      <c r="AB4" s="1"/>
      <c r="AC4" s="1"/>
      <c r="AD4" s="1"/>
      <c r="AE4" s="1"/>
    </row>
    <row r="5" spans="1:31">
      <c r="A5" s="46" t="s">
        <v>8</v>
      </c>
      <c r="B5" s="47"/>
      <c r="C5" s="48">
        <v>44994</v>
      </c>
      <c r="D5" s="25"/>
      <c r="E5" s="25"/>
      <c r="F5" s="25"/>
      <c r="G5" s="25"/>
      <c r="H5" s="25"/>
      <c r="I5" s="25"/>
      <c r="J5" s="25"/>
      <c r="K5" s="25"/>
      <c r="L5" s="25"/>
      <c r="M5" s="25"/>
      <c r="N5" s="25"/>
      <c r="O5" s="26"/>
      <c r="P5" s="1"/>
      <c r="Q5" s="1"/>
      <c r="R5" s="1"/>
      <c r="S5" s="1" t="s">
        <v>9</v>
      </c>
      <c r="T5" s="1"/>
      <c r="U5" s="1"/>
      <c r="V5" s="1"/>
      <c r="W5" s="1"/>
      <c r="X5" s="1"/>
      <c r="Y5" s="1"/>
      <c r="Z5" s="1"/>
      <c r="AA5" s="1"/>
      <c r="AB5" s="1"/>
      <c r="AC5" s="1"/>
      <c r="AD5" s="1"/>
      <c r="AE5" s="1"/>
    </row>
    <row r="6" spans="1:31">
      <c r="A6" s="49" t="s">
        <v>10</v>
      </c>
      <c r="B6" s="25"/>
      <c r="C6" s="25"/>
      <c r="D6" s="47"/>
      <c r="E6" s="24" t="s">
        <v>37</v>
      </c>
      <c r="F6" s="25"/>
      <c r="G6" s="25"/>
      <c r="H6" s="25"/>
      <c r="I6" s="25"/>
      <c r="J6" s="25"/>
      <c r="K6" s="25"/>
      <c r="L6" s="25"/>
      <c r="M6" s="25"/>
      <c r="N6" s="25"/>
      <c r="O6" s="26"/>
      <c r="P6" s="1"/>
      <c r="Q6" s="1"/>
      <c r="R6" s="1"/>
      <c r="S6" s="1" t="s">
        <v>11</v>
      </c>
      <c r="T6" s="1"/>
      <c r="U6" s="1"/>
      <c r="V6" s="1"/>
      <c r="W6" s="1"/>
      <c r="X6" s="1"/>
      <c r="Y6" s="1"/>
      <c r="Z6" s="1"/>
      <c r="AA6" s="1"/>
      <c r="AB6" s="1"/>
      <c r="AC6" s="1"/>
      <c r="AD6" s="1"/>
      <c r="AE6" s="1"/>
    </row>
    <row r="7" spans="1:31">
      <c r="A7" s="49" t="s">
        <v>12</v>
      </c>
      <c r="B7" s="25"/>
      <c r="C7" s="25"/>
      <c r="D7" s="47"/>
      <c r="E7" s="24" t="s">
        <v>38</v>
      </c>
      <c r="F7" s="25"/>
      <c r="G7" s="25"/>
      <c r="H7" s="25"/>
      <c r="I7" s="25"/>
      <c r="J7" s="25"/>
      <c r="K7" s="25"/>
      <c r="L7" s="25"/>
      <c r="M7" s="25"/>
      <c r="N7" s="25"/>
      <c r="O7" s="26"/>
      <c r="P7" s="1"/>
      <c r="Q7" s="1"/>
      <c r="R7" s="1"/>
      <c r="S7" s="1" t="s">
        <v>13</v>
      </c>
      <c r="T7" s="1"/>
      <c r="U7" s="1"/>
      <c r="V7" s="1"/>
      <c r="W7" s="1"/>
      <c r="X7" s="1"/>
      <c r="Y7" s="1"/>
      <c r="Z7" s="1"/>
      <c r="AA7" s="1"/>
      <c r="AB7" s="1"/>
      <c r="AC7" s="1"/>
      <c r="AD7" s="1"/>
      <c r="AE7" s="1"/>
    </row>
    <row r="8" spans="1:31">
      <c r="A8" s="49" t="s">
        <v>14</v>
      </c>
      <c r="B8" s="25"/>
      <c r="C8" s="25"/>
      <c r="D8" s="47"/>
      <c r="E8" s="54" t="s">
        <v>39</v>
      </c>
      <c r="F8" s="25"/>
      <c r="G8" s="25"/>
      <c r="H8" s="25"/>
      <c r="I8" s="25"/>
      <c r="J8" s="25"/>
      <c r="K8" s="25"/>
      <c r="L8" s="25"/>
      <c r="M8" s="25"/>
      <c r="N8" s="25"/>
      <c r="O8" s="26"/>
      <c r="P8" s="1"/>
      <c r="Q8" s="1"/>
      <c r="R8" s="1"/>
      <c r="S8" s="1"/>
      <c r="T8" s="1"/>
      <c r="U8" s="1"/>
      <c r="V8" s="1"/>
      <c r="W8" s="1"/>
      <c r="X8" s="1"/>
      <c r="Y8" s="1"/>
      <c r="Z8" s="1"/>
      <c r="AA8" s="1"/>
      <c r="AB8" s="1"/>
      <c r="AC8" s="1"/>
      <c r="AD8" s="1"/>
      <c r="AE8" s="1"/>
    </row>
    <row r="9" spans="1:31" ht="16">
      <c r="A9" s="49" t="s">
        <v>15</v>
      </c>
      <c r="B9" s="25"/>
      <c r="C9" s="25"/>
      <c r="D9" s="47"/>
      <c r="E9" s="3" t="s">
        <v>42</v>
      </c>
      <c r="F9" s="4" t="s">
        <v>41</v>
      </c>
      <c r="G9" s="57"/>
      <c r="H9" s="58"/>
      <c r="I9" s="58"/>
      <c r="J9" s="58"/>
      <c r="K9" s="58"/>
      <c r="L9" s="58"/>
      <c r="M9" s="58"/>
      <c r="N9" s="58"/>
      <c r="O9" s="59"/>
      <c r="P9" s="1"/>
      <c r="Q9" s="1"/>
      <c r="R9" s="1"/>
      <c r="S9" s="1"/>
      <c r="T9" s="1"/>
      <c r="U9" s="1"/>
      <c r="V9" s="1"/>
      <c r="W9" s="1"/>
      <c r="X9" s="1"/>
      <c r="Y9" s="1"/>
      <c r="Z9" s="1"/>
      <c r="AA9" s="1"/>
      <c r="AB9" s="1"/>
      <c r="AC9" s="1"/>
      <c r="AD9" s="1"/>
      <c r="AE9" s="1"/>
    </row>
    <row r="10" spans="1:31" ht="41" customHeight="1">
      <c r="A10" s="49" t="s">
        <v>16</v>
      </c>
      <c r="B10" s="25"/>
      <c r="C10" s="25"/>
      <c r="D10" s="47"/>
      <c r="E10" s="54" t="s">
        <v>51</v>
      </c>
      <c r="F10" s="55"/>
      <c r="G10" s="55"/>
      <c r="H10" s="55"/>
      <c r="I10" s="55"/>
      <c r="J10" s="55"/>
      <c r="K10" s="55"/>
      <c r="L10" s="55"/>
      <c r="M10" s="55"/>
      <c r="N10" s="55"/>
      <c r="O10" s="56"/>
      <c r="P10" s="1"/>
      <c r="Q10" s="1"/>
      <c r="R10" s="1"/>
      <c r="S10" s="1"/>
      <c r="T10" s="1"/>
      <c r="U10" s="1"/>
      <c r="V10" s="1"/>
      <c r="W10" s="1"/>
      <c r="X10" s="1"/>
      <c r="Y10" s="1"/>
      <c r="Z10" s="1"/>
      <c r="AA10" s="1"/>
      <c r="AB10" s="1"/>
      <c r="AC10" s="1"/>
      <c r="AD10" s="1"/>
      <c r="AE10" s="1"/>
    </row>
    <row r="11" spans="1:31" ht="68.25" customHeight="1">
      <c r="A11" s="11" t="s">
        <v>17</v>
      </c>
      <c r="B11" s="12" t="s">
        <v>18</v>
      </c>
      <c r="C11" s="12" t="s">
        <v>19</v>
      </c>
      <c r="D11" s="12" t="s">
        <v>20</v>
      </c>
      <c r="E11" s="12" t="s">
        <v>21</v>
      </c>
      <c r="F11" s="12" t="s">
        <v>22</v>
      </c>
      <c r="G11" s="12" t="s">
        <v>23</v>
      </c>
      <c r="H11" s="12" t="s">
        <v>24</v>
      </c>
      <c r="I11" s="12" t="s">
        <v>25</v>
      </c>
      <c r="J11" s="12" t="s">
        <v>26</v>
      </c>
      <c r="K11" s="12" t="s">
        <v>27</v>
      </c>
      <c r="L11" s="12" t="s">
        <v>28</v>
      </c>
      <c r="M11" s="12" t="s">
        <v>29</v>
      </c>
      <c r="N11" s="12" t="s">
        <v>30</v>
      </c>
      <c r="O11" s="16" t="s">
        <v>31</v>
      </c>
      <c r="P11" s="1"/>
      <c r="Q11" s="1"/>
      <c r="R11" s="1"/>
      <c r="S11" s="1"/>
      <c r="T11" s="1"/>
      <c r="U11" s="1"/>
      <c r="V11" s="1"/>
      <c r="W11" s="1"/>
      <c r="X11" s="1"/>
      <c r="Y11" s="1"/>
      <c r="Z11" s="1"/>
      <c r="AA11" s="1"/>
      <c r="AB11" s="1"/>
      <c r="AC11" s="1"/>
      <c r="AD11" s="1"/>
      <c r="AE11" s="1"/>
    </row>
    <row r="12" spans="1:31" s="6" customFormat="1" ht="286" customHeight="1">
      <c r="A12" s="62">
        <v>1</v>
      </c>
      <c r="B12" s="61" t="s">
        <v>40</v>
      </c>
      <c r="C12" s="62" t="s">
        <v>2</v>
      </c>
      <c r="D12" s="62" t="s">
        <v>45</v>
      </c>
      <c r="E12" s="61" t="s">
        <v>46</v>
      </c>
      <c r="F12" s="60" t="s">
        <v>53</v>
      </c>
      <c r="G12" s="68" t="s">
        <v>54</v>
      </c>
      <c r="H12" s="63">
        <v>44995</v>
      </c>
      <c r="I12" s="63">
        <v>45168</v>
      </c>
      <c r="J12" s="61" t="s">
        <v>55</v>
      </c>
      <c r="K12" s="62">
        <v>1</v>
      </c>
      <c r="L12" s="62" t="s">
        <v>56</v>
      </c>
      <c r="M12" s="65">
        <v>5224024</v>
      </c>
      <c r="N12" s="65">
        <f>((M12/30)*21)+(M12*5)</f>
        <v>29776936.800000001</v>
      </c>
      <c r="O12" s="64" t="s">
        <v>57</v>
      </c>
      <c r="P12" s="5"/>
      <c r="Q12" s="5"/>
      <c r="R12" s="5"/>
      <c r="S12" s="5"/>
      <c r="T12" s="5"/>
      <c r="U12" s="5"/>
      <c r="V12" s="5"/>
      <c r="W12" s="5"/>
      <c r="X12" s="5"/>
      <c r="Y12" s="5"/>
      <c r="Z12" s="5"/>
      <c r="AA12" s="5"/>
      <c r="AB12" s="5"/>
      <c r="AC12" s="5"/>
      <c r="AD12" s="5"/>
      <c r="AE12" s="5"/>
    </row>
    <row r="13" spans="1:31" ht="192" customHeight="1">
      <c r="A13" s="62"/>
      <c r="B13" s="61"/>
      <c r="C13" s="62"/>
      <c r="D13" s="62"/>
      <c r="E13" s="61"/>
      <c r="F13" s="60"/>
      <c r="G13" s="68"/>
      <c r="H13" s="63"/>
      <c r="I13" s="63"/>
      <c r="J13" s="61"/>
      <c r="K13" s="62"/>
      <c r="L13" s="62"/>
      <c r="M13" s="65"/>
      <c r="N13" s="65"/>
      <c r="O13" s="64"/>
    </row>
    <row r="14" spans="1:31" ht="48" customHeight="1">
      <c r="A14" s="53" t="s">
        <v>32</v>
      </c>
      <c r="B14" s="38"/>
      <c r="C14" s="13">
        <v>44994</v>
      </c>
      <c r="D14" s="14" t="s">
        <v>33</v>
      </c>
      <c r="E14" s="13">
        <v>44995</v>
      </c>
      <c r="F14" s="15"/>
      <c r="G14" s="15"/>
      <c r="H14" s="15"/>
      <c r="I14" s="17"/>
      <c r="J14" s="15"/>
      <c r="K14" s="15"/>
      <c r="L14" s="15"/>
      <c r="M14" s="69"/>
      <c r="N14" s="69"/>
      <c r="O14" s="70"/>
      <c r="P14" s="1"/>
      <c r="Q14" s="1"/>
      <c r="R14" s="1"/>
      <c r="S14" s="1"/>
      <c r="T14" s="1"/>
      <c r="U14" s="1"/>
      <c r="V14" s="1"/>
      <c r="W14" s="1"/>
      <c r="X14" s="1"/>
      <c r="Y14" s="1"/>
      <c r="Z14" s="1"/>
      <c r="AA14" s="1"/>
      <c r="AB14" s="1"/>
      <c r="AC14" s="1"/>
      <c r="AD14" s="1"/>
      <c r="AE14" s="1"/>
    </row>
    <row r="15" spans="1:31" ht="34" customHeight="1">
      <c r="A15" s="49" t="s">
        <v>34</v>
      </c>
      <c r="B15" s="25"/>
      <c r="C15" s="25"/>
      <c r="D15" s="47"/>
      <c r="E15" s="24" t="s">
        <v>47</v>
      </c>
      <c r="F15" s="25"/>
      <c r="G15" s="25"/>
      <c r="H15" s="25"/>
      <c r="I15" s="25"/>
      <c r="J15" s="25"/>
      <c r="K15" s="25"/>
      <c r="L15" s="25"/>
      <c r="M15" s="25"/>
      <c r="N15" s="25"/>
      <c r="O15" s="26"/>
      <c r="P15" s="1"/>
      <c r="Q15" s="1"/>
      <c r="R15" s="1"/>
      <c r="S15" s="1"/>
      <c r="T15" s="1"/>
      <c r="U15" s="1"/>
      <c r="V15" s="1"/>
      <c r="W15" s="1"/>
      <c r="X15" s="1"/>
      <c r="Y15" s="1"/>
      <c r="Z15" s="1"/>
      <c r="AA15" s="1"/>
      <c r="AB15" s="1"/>
      <c r="AC15" s="1"/>
      <c r="AD15" s="1"/>
      <c r="AE15" s="1"/>
    </row>
    <row r="16" spans="1:31">
      <c r="A16" s="49" t="s">
        <v>35</v>
      </c>
      <c r="B16" s="25"/>
      <c r="C16" s="25"/>
      <c r="D16" s="47"/>
      <c r="E16" s="24" t="s">
        <v>43</v>
      </c>
      <c r="F16" s="25"/>
      <c r="G16" s="25"/>
      <c r="H16" s="25"/>
      <c r="I16" s="25"/>
      <c r="J16" s="25"/>
      <c r="K16" s="25"/>
      <c r="L16" s="25"/>
      <c r="M16" s="25"/>
      <c r="N16" s="25"/>
      <c r="O16" s="26"/>
      <c r="P16" s="1"/>
      <c r="Q16" s="1"/>
      <c r="R16" s="1"/>
      <c r="S16" s="1"/>
      <c r="T16" s="1"/>
      <c r="U16" s="1"/>
      <c r="V16" s="1"/>
      <c r="W16" s="1"/>
      <c r="X16" s="1"/>
      <c r="Y16" s="1"/>
      <c r="Z16" s="1"/>
      <c r="AA16" s="1"/>
      <c r="AB16" s="1"/>
      <c r="AC16" s="1"/>
      <c r="AD16" s="1"/>
      <c r="AE16" s="1"/>
    </row>
    <row r="17" spans="1:31" ht="15.75" customHeight="1" thickBot="1">
      <c r="A17" s="50" t="s">
        <v>36</v>
      </c>
      <c r="B17" s="51"/>
      <c r="C17" s="51"/>
      <c r="D17" s="52"/>
      <c r="E17" s="27" t="s">
        <v>44</v>
      </c>
      <c r="F17" s="28"/>
      <c r="G17" s="28"/>
      <c r="H17" s="28"/>
      <c r="I17" s="28"/>
      <c r="J17" s="28"/>
      <c r="K17" s="28"/>
      <c r="L17" s="28"/>
      <c r="M17" s="28"/>
      <c r="N17" s="28"/>
      <c r="O17" s="29"/>
      <c r="P17" s="1"/>
      <c r="Q17" s="1"/>
      <c r="R17" s="1"/>
      <c r="S17" s="1"/>
      <c r="T17" s="1"/>
      <c r="U17" s="1"/>
      <c r="V17" s="1"/>
      <c r="W17" s="1"/>
      <c r="X17" s="1"/>
      <c r="Y17" s="1"/>
      <c r="Z17" s="1"/>
      <c r="AA17" s="1"/>
      <c r="AB17" s="1"/>
      <c r="AC17" s="1"/>
      <c r="AD17" s="1"/>
      <c r="AE17" s="1"/>
    </row>
    <row r="18" spans="1:31" ht="15.75" customHeight="1">
      <c r="A18" s="1"/>
      <c r="B18" s="1"/>
      <c r="C18" s="1"/>
      <c r="D18" s="1"/>
      <c r="E18" s="7"/>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c r="A19" s="1"/>
      <c r="B19" s="1"/>
      <c r="C19" s="1"/>
      <c r="D19" s="1"/>
      <c r="E19" s="7"/>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c r="A20" s="1"/>
      <c r="B20" s="1"/>
      <c r="C20" s="1"/>
      <c r="D20" s="1"/>
      <c r="E20" s="7"/>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c r="A21" s="1"/>
      <c r="B21" s="1"/>
      <c r="C21" s="1"/>
      <c r="D21" s="1"/>
      <c r="E21" s="7"/>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c r="A22" s="1"/>
      <c r="B22" s="1"/>
      <c r="C22" s="1"/>
      <c r="D22" s="1"/>
      <c r="E22" s="7"/>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c r="A23" s="1"/>
      <c r="B23" s="1"/>
      <c r="C23" s="1"/>
      <c r="D23" s="1"/>
      <c r="E23" s="7"/>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c r="A24" s="1"/>
      <c r="B24" s="1"/>
      <c r="C24" s="1"/>
      <c r="D24" s="1"/>
      <c r="E24" s="7"/>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c r="A25" s="1"/>
      <c r="B25" s="1"/>
      <c r="C25" s="1"/>
      <c r="D25" s="1"/>
      <c r="E25" s="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7"/>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7"/>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7"/>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7"/>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7"/>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7"/>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7"/>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7"/>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7"/>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7"/>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1"/>
      <c r="E36" s="7"/>
      <c r="F36" s="1"/>
      <c r="G36" s="1"/>
      <c r="H36" s="1"/>
      <c r="I36" s="1"/>
      <c r="J36" s="1"/>
      <c r="K36" s="1"/>
      <c r="L36" s="1"/>
      <c r="M36" s="1"/>
      <c r="N36" s="1"/>
      <c r="O36" s="8"/>
      <c r="P36" s="1"/>
      <c r="Q36" s="1"/>
      <c r="R36" s="1"/>
      <c r="S36" s="1"/>
      <c r="T36" s="1"/>
      <c r="U36" s="1"/>
      <c r="V36" s="1"/>
      <c r="W36" s="1"/>
      <c r="X36" s="1"/>
      <c r="Y36" s="1"/>
      <c r="Z36" s="1"/>
      <c r="AA36" s="1"/>
      <c r="AB36" s="1"/>
      <c r="AC36" s="1"/>
      <c r="AD36" s="1"/>
      <c r="AE36" s="1"/>
    </row>
    <row r="37" spans="1:31" ht="15.75" customHeight="1">
      <c r="A37" s="1"/>
      <c r="B37" s="1"/>
      <c r="C37" s="1"/>
      <c r="D37" s="1"/>
      <c r="E37" s="7"/>
      <c r="F37" s="1"/>
      <c r="G37" s="1"/>
      <c r="H37" s="1"/>
      <c r="I37" s="1"/>
      <c r="J37" s="1"/>
      <c r="K37" s="1"/>
      <c r="L37" s="1"/>
      <c r="M37" s="1"/>
      <c r="N37" s="1"/>
      <c r="O37" s="8"/>
      <c r="P37" s="1"/>
      <c r="Q37" s="1"/>
      <c r="R37" s="1"/>
      <c r="S37" s="1"/>
      <c r="T37" s="1"/>
      <c r="U37" s="1"/>
      <c r="V37" s="1"/>
      <c r="W37" s="1"/>
      <c r="X37" s="1"/>
      <c r="Y37" s="1"/>
      <c r="Z37" s="1"/>
      <c r="AA37" s="1"/>
      <c r="AB37" s="1"/>
      <c r="AC37" s="1"/>
      <c r="AD37" s="1"/>
      <c r="AE37" s="1"/>
    </row>
    <row r="38" spans="1:31" ht="15.75" customHeight="1">
      <c r="A38" s="1"/>
      <c r="B38" s="1"/>
      <c r="C38" s="1"/>
      <c r="D38" s="1"/>
      <c r="E38" s="7"/>
      <c r="F38" s="1"/>
      <c r="G38" s="1"/>
      <c r="H38" s="1"/>
      <c r="I38" s="1"/>
      <c r="J38" s="1"/>
      <c r="K38" s="1"/>
      <c r="L38" s="1"/>
      <c r="M38" s="1"/>
      <c r="N38" s="1"/>
      <c r="O38" s="8"/>
      <c r="P38" s="1"/>
      <c r="Q38" s="1"/>
      <c r="R38" s="1"/>
      <c r="S38" s="1"/>
      <c r="T38" s="1"/>
      <c r="U38" s="1"/>
      <c r="V38" s="1"/>
      <c r="W38" s="1"/>
      <c r="X38" s="1"/>
      <c r="Y38" s="1"/>
      <c r="Z38" s="1"/>
      <c r="AA38" s="1"/>
      <c r="AB38" s="1"/>
      <c r="AC38" s="1"/>
      <c r="AD38" s="1"/>
      <c r="AE38" s="1"/>
    </row>
    <row r="39" spans="1:31" ht="15.75" customHeight="1">
      <c r="A39" s="1"/>
      <c r="B39" s="1"/>
      <c r="C39" s="1"/>
      <c r="D39" s="1"/>
      <c r="E39" s="7"/>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7"/>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7"/>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7"/>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7"/>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7"/>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7"/>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7"/>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7"/>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7"/>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7"/>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7"/>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7"/>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c r="A52" s="1"/>
      <c r="B52" s="1"/>
      <c r="C52" s="1"/>
      <c r="D52" s="1"/>
      <c r="E52" s="7"/>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c r="A53" s="1"/>
      <c r="B53" s="1"/>
      <c r="C53" s="1"/>
      <c r="D53" s="1"/>
      <c r="E53" s="7"/>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c r="A54" s="1"/>
      <c r="B54" s="1"/>
      <c r="C54" s="1"/>
      <c r="D54" s="1"/>
      <c r="E54" s="7"/>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c r="A55" s="1"/>
      <c r="B55" s="1"/>
      <c r="C55" s="1"/>
      <c r="D55" s="1"/>
      <c r="E55" s="7"/>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c r="A56" s="1"/>
      <c r="B56" s="1"/>
      <c r="C56" s="1"/>
      <c r="D56" s="1"/>
      <c r="E56" s="7"/>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c r="A57" s="1"/>
      <c r="B57" s="1"/>
      <c r="C57" s="1"/>
      <c r="D57" s="1"/>
      <c r="E57" s="7"/>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7"/>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7"/>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7"/>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7"/>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7"/>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7"/>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7"/>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7"/>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7"/>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7"/>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7"/>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7"/>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7"/>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7"/>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7"/>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7"/>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7"/>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7"/>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7"/>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7"/>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7"/>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7"/>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7"/>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7"/>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7"/>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7"/>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7"/>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7"/>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7"/>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7"/>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7"/>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7"/>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7"/>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7"/>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7"/>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7"/>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7"/>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7"/>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7"/>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7"/>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7"/>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7"/>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7"/>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7"/>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7"/>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7"/>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7"/>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7"/>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7"/>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7"/>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7"/>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7"/>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7"/>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7"/>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7"/>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7"/>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7"/>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7"/>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7"/>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7"/>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7"/>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7"/>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7"/>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7"/>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7"/>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7"/>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7"/>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7"/>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7"/>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7"/>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7"/>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7"/>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7"/>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7"/>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7"/>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7"/>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7"/>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7"/>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7"/>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7"/>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7"/>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7"/>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7"/>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7"/>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7"/>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7"/>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7"/>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7"/>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7"/>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7"/>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7"/>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7"/>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7"/>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7"/>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7"/>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7"/>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7"/>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7"/>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7"/>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7"/>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7"/>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7"/>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7"/>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7"/>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7"/>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7"/>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7"/>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7"/>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7"/>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7"/>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7"/>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1"/>
      <c r="B221" s="1"/>
      <c r="C221" s="1"/>
      <c r="D221" s="1"/>
      <c r="E221" s="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1"/>
      <c r="B222" s="1"/>
      <c r="C222" s="1"/>
      <c r="D222" s="1"/>
      <c r="E222" s="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1"/>
      <c r="B223" s="1"/>
      <c r="C223" s="1"/>
      <c r="D223" s="1"/>
      <c r="E223" s="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1"/>
      <c r="B224" s="1"/>
      <c r="C224" s="1"/>
      <c r="D224" s="1"/>
      <c r="E224" s="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1"/>
      <c r="B225" s="1"/>
      <c r="C225" s="1"/>
      <c r="D225" s="1"/>
      <c r="E225" s="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1"/>
      <c r="B226" s="1"/>
      <c r="C226" s="1"/>
      <c r="D226" s="1"/>
      <c r="E226" s="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1"/>
      <c r="B227" s="1"/>
      <c r="C227" s="1"/>
      <c r="D227" s="1"/>
      <c r="E227" s="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1"/>
      <c r="B228" s="1"/>
      <c r="C228" s="1"/>
      <c r="D228" s="1"/>
      <c r="E228" s="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1"/>
      <c r="B229" s="1"/>
      <c r="C229" s="1"/>
      <c r="D229" s="1"/>
      <c r="E229" s="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1"/>
      <c r="B230" s="1"/>
      <c r="C230" s="1"/>
      <c r="D230" s="1"/>
      <c r="E230" s="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1"/>
      <c r="B231" s="1"/>
      <c r="C231" s="1"/>
      <c r="D231" s="1"/>
      <c r="E231" s="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1"/>
      <c r="B232" s="1"/>
      <c r="C232" s="1"/>
      <c r="D232" s="1"/>
      <c r="E232" s="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1"/>
      <c r="B233" s="1"/>
      <c r="C233" s="1"/>
      <c r="D233" s="1"/>
      <c r="E233" s="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1"/>
      <c r="B234" s="1"/>
      <c r="C234" s="1"/>
      <c r="D234" s="1"/>
      <c r="E234" s="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1"/>
      <c r="B235" s="1"/>
      <c r="C235" s="1"/>
      <c r="D235" s="1"/>
      <c r="E235" s="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1"/>
      <c r="B236" s="1"/>
      <c r="C236" s="1"/>
      <c r="D236" s="1"/>
      <c r="E236" s="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1"/>
      <c r="B237" s="1"/>
      <c r="C237" s="1"/>
      <c r="D237" s="1"/>
      <c r="E237" s="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1"/>
      <c r="B238" s="1"/>
      <c r="C238" s="1"/>
      <c r="D238" s="1"/>
      <c r="E238" s="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1"/>
      <c r="B239" s="1"/>
      <c r="C239" s="1"/>
      <c r="D239" s="1"/>
      <c r="E239" s="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1"/>
      <c r="B240" s="1"/>
      <c r="C240" s="1"/>
      <c r="D240" s="1"/>
      <c r="E240" s="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1"/>
      <c r="B241" s="1"/>
      <c r="C241" s="1"/>
      <c r="D241" s="1"/>
      <c r="E241" s="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1"/>
      <c r="B242" s="1"/>
      <c r="C242" s="1"/>
      <c r="D242" s="1"/>
      <c r="E242" s="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1"/>
      <c r="B243" s="1"/>
      <c r="C243" s="1"/>
      <c r="D243" s="1"/>
      <c r="E243" s="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1"/>
      <c r="B244" s="1"/>
      <c r="C244" s="1"/>
      <c r="D244" s="1"/>
      <c r="E244" s="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1"/>
      <c r="B245" s="1"/>
      <c r="C245" s="1"/>
      <c r="D245" s="1"/>
      <c r="E245" s="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1"/>
      <c r="B246" s="1"/>
      <c r="C246" s="1"/>
      <c r="D246" s="1"/>
      <c r="E246" s="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1"/>
      <c r="B247" s="1"/>
      <c r="C247" s="1"/>
      <c r="D247" s="1"/>
      <c r="E247" s="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1"/>
      <c r="B248" s="1"/>
      <c r="C248" s="1"/>
      <c r="D248" s="1"/>
      <c r="E248" s="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1"/>
      <c r="B249" s="1"/>
      <c r="C249" s="1"/>
      <c r="D249" s="1"/>
      <c r="E249" s="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1"/>
      <c r="B250" s="1"/>
      <c r="C250" s="1"/>
      <c r="D250" s="1"/>
      <c r="E250" s="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1"/>
      <c r="B251" s="1"/>
      <c r="C251" s="1"/>
      <c r="D251" s="1"/>
      <c r="E251" s="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1"/>
      <c r="B252" s="1"/>
      <c r="C252" s="1"/>
      <c r="D252" s="1"/>
      <c r="E252" s="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1"/>
      <c r="B253" s="1"/>
      <c r="C253" s="1"/>
      <c r="D253" s="1"/>
      <c r="E253" s="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1"/>
      <c r="B254" s="1"/>
      <c r="C254" s="1"/>
      <c r="D254" s="1"/>
      <c r="E254" s="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7"/>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7"/>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7"/>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7"/>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7"/>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7"/>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7"/>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7"/>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7"/>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7"/>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7"/>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7"/>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7"/>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7"/>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7"/>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7"/>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7"/>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7"/>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7"/>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7"/>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7"/>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7"/>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7"/>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7"/>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7"/>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7"/>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7"/>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7"/>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7"/>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7"/>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7"/>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7"/>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7"/>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7"/>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7"/>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7"/>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7"/>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7"/>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7"/>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7"/>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7"/>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7"/>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7"/>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7"/>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7"/>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7"/>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7"/>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7"/>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7"/>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7"/>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7"/>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7"/>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7"/>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7"/>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7"/>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7"/>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7"/>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7"/>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7"/>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7"/>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7"/>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7"/>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7"/>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7"/>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7"/>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7"/>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7"/>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7"/>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7"/>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7"/>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7"/>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7"/>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7"/>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7"/>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7"/>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7"/>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7"/>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7"/>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7"/>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7"/>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7"/>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7"/>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7"/>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7"/>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7"/>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7"/>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7"/>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7"/>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7"/>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7"/>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7"/>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7"/>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7"/>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7"/>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7"/>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7"/>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7"/>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7"/>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7"/>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7"/>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7"/>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7"/>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7"/>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7"/>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7"/>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7"/>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7"/>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7"/>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7"/>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7"/>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7"/>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7"/>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7"/>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7"/>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7"/>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7"/>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7"/>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7"/>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7"/>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7"/>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7"/>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7"/>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7"/>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7"/>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7"/>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7"/>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7"/>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7"/>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7"/>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7"/>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7"/>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7"/>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7"/>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7"/>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7"/>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7"/>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7"/>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7"/>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7"/>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7"/>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7"/>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7"/>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7"/>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7"/>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7"/>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7"/>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7"/>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7"/>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7"/>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7"/>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7"/>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7"/>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7"/>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7"/>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7"/>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7"/>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7"/>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7"/>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7"/>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7"/>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7"/>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7"/>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7"/>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7"/>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7"/>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7"/>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7"/>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7"/>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7"/>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7"/>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7"/>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7"/>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7"/>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7"/>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7"/>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7"/>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7"/>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7"/>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7"/>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7"/>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7"/>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7"/>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7"/>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7"/>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7"/>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7"/>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7"/>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7"/>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7"/>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7"/>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7"/>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7"/>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7"/>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7"/>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7"/>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7"/>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7"/>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7"/>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7"/>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7"/>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7"/>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7"/>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7"/>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7"/>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7"/>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7"/>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7"/>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7"/>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7"/>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7"/>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7"/>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7"/>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7"/>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7"/>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7"/>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7"/>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7"/>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7"/>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7"/>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7"/>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7"/>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7"/>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7"/>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7"/>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7"/>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7"/>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7"/>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7"/>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7"/>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7"/>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7"/>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7"/>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7"/>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7"/>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7"/>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7"/>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7"/>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7"/>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7"/>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7"/>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7"/>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7"/>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7"/>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7"/>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7"/>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7"/>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7"/>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7"/>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7"/>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7"/>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7"/>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7"/>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7"/>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7"/>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7"/>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7"/>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7"/>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7"/>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7"/>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7"/>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7"/>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7"/>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7"/>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7"/>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7"/>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7"/>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7"/>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7"/>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7"/>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7"/>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7"/>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7"/>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7"/>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7"/>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7"/>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7"/>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7"/>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7"/>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7"/>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7"/>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7"/>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7"/>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7"/>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7"/>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7"/>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7"/>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7"/>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7"/>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7"/>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7"/>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7"/>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7"/>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7"/>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7"/>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7"/>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7"/>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7"/>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7"/>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7"/>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7"/>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7"/>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7"/>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7"/>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7"/>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7"/>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7"/>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7"/>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7"/>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7"/>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7"/>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7"/>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7"/>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7"/>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7"/>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7"/>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7"/>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7"/>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7"/>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7"/>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7"/>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7"/>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7"/>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7"/>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7"/>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7"/>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7"/>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7"/>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7"/>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7"/>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7"/>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7"/>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7"/>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7"/>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7"/>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7"/>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7"/>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7"/>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7"/>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7"/>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7"/>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7"/>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7"/>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7"/>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7"/>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7"/>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7"/>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7"/>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7"/>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7"/>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7"/>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7"/>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7"/>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7"/>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7"/>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7"/>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7"/>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7"/>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7"/>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7"/>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7"/>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7"/>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7"/>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7"/>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7"/>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7"/>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7"/>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7"/>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7"/>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7"/>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7"/>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7"/>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7"/>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7"/>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7"/>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7"/>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7"/>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7"/>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7"/>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7"/>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7"/>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7"/>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7"/>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7"/>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7"/>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7"/>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7"/>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7"/>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7"/>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7"/>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7"/>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7"/>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7"/>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7"/>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7"/>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7"/>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7"/>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7"/>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7"/>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7"/>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7"/>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7"/>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7"/>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7"/>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7"/>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7"/>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7"/>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7"/>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7"/>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7"/>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7"/>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7"/>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7"/>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7"/>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7"/>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7"/>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7"/>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7"/>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7"/>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7"/>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7"/>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7"/>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7"/>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7"/>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7"/>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7"/>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7"/>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7"/>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7"/>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7"/>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7"/>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7"/>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7"/>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7"/>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7"/>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7"/>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7"/>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7"/>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7"/>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7"/>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7"/>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7"/>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7"/>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7"/>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7"/>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7"/>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7"/>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7"/>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7"/>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7"/>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7"/>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7"/>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7"/>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7"/>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7"/>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7"/>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7"/>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7"/>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7"/>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7"/>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7"/>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7"/>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7"/>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7"/>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7"/>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7"/>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7"/>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7"/>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7"/>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7"/>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7"/>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7"/>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7"/>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7"/>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7"/>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7"/>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7"/>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7"/>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7"/>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7"/>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7"/>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7"/>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7"/>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7"/>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7"/>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7"/>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7"/>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7"/>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7"/>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7"/>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7"/>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7"/>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7"/>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7"/>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7"/>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7"/>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7"/>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7"/>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7"/>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7"/>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7"/>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7"/>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7"/>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7"/>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7"/>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7"/>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7"/>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7"/>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7"/>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7"/>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7"/>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7"/>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7"/>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7"/>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7"/>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7"/>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7"/>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7"/>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7"/>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7"/>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7"/>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7"/>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7"/>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7"/>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7"/>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7"/>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7"/>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7"/>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7"/>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7"/>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7"/>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7"/>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7"/>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7"/>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7"/>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7"/>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7"/>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7"/>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7"/>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7"/>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7"/>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7"/>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7"/>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7"/>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7"/>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7"/>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7"/>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7"/>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7"/>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7"/>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7"/>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7"/>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7"/>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7"/>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7"/>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7"/>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7"/>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7"/>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7"/>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7"/>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7"/>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7"/>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7"/>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7"/>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7"/>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7"/>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7"/>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7"/>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7"/>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7"/>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7"/>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7"/>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7"/>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7"/>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7"/>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7"/>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7"/>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7"/>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7"/>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7"/>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7"/>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7"/>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7"/>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7"/>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7"/>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7"/>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7"/>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7"/>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7"/>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7"/>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7"/>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7"/>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7"/>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7"/>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7"/>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7"/>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7"/>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7"/>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7"/>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7"/>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7"/>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7"/>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7"/>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7"/>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7"/>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7"/>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7"/>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7"/>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7"/>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7"/>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7"/>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7"/>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7"/>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7"/>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7"/>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7"/>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7"/>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7"/>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7"/>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7"/>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7"/>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7"/>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7"/>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7"/>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7"/>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7"/>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7"/>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7"/>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7"/>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7"/>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7"/>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7"/>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7"/>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7"/>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7"/>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7"/>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7"/>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7"/>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7"/>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7"/>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7"/>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7"/>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7"/>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7"/>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7"/>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7"/>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7"/>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7"/>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7"/>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7"/>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7"/>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7"/>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7"/>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7"/>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7"/>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7"/>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7"/>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7"/>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7"/>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7"/>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7"/>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7"/>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7"/>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7"/>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7"/>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7"/>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7"/>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7"/>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7"/>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7"/>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7"/>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7"/>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7"/>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7"/>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7"/>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7"/>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7"/>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7"/>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7"/>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7"/>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7"/>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7"/>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7"/>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7"/>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7"/>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7"/>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7"/>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7"/>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7"/>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7"/>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7"/>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7"/>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7"/>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7"/>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7"/>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7"/>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7"/>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7"/>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7"/>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7"/>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7"/>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7"/>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7"/>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7"/>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c r="A989" s="1"/>
      <c r="B989" s="1"/>
      <c r="C989" s="1"/>
      <c r="D989" s="1"/>
      <c r="E989" s="7"/>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c r="G990" s="10"/>
      <c r="I990" s="10"/>
    </row>
    <row r="991" spans="1:31">
      <c r="G991" s="10"/>
      <c r="I991" s="10"/>
    </row>
    <row r="992" spans="1:31">
      <c r="G992" s="10"/>
      <c r="I992" s="10"/>
    </row>
    <row r="993" spans="7:9">
      <c r="G993" s="10"/>
      <c r="I993" s="10"/>
    </row>
  </sheetData>
  <mergeCells count="38">
    <mergeCell ref="O12:O13"/>
    <mergeCell ref="J12:J13"/>
    <mergeCell ref="K12:K13"/>
    <mergeCell ref="L12:L13"/>
    <mergeCell ref="M12:M13"/>
    <mergeCell ref="N12:N13"/>
    <mergeCell ref="A14:B14"/>
    <mergeCell ref="A15:D15"/>
    <mergeCell ref="A10:D10"/>
    <mergeCell ref="E7:O7"/>
    <mergeCell ref="E8:O8"/>
    <mergeCell ref="E10:O10"/>
    <mergeCell ref="G9:O9"/>
    <mergeCell ref="F12:F13"/>
    <mergeCell ref="E12:E13"/>
    <mergeCell ref="D12:D13"/>
    <mergeCell ref="C12:C13"/>
    <mergeCell ref="B12:B13"/>
    <mergeCell ref="A12:A13"/>
    <mergeCell ref="G12:G13"/>
    <mergeCell ref="H12:H13"/>
    <mergeCell ref="I12:I1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1">
    <dataValidation type="list" allowBlank="1" showErrorMessage="1" sqref="C12" xr:uid="{00000000-0002-0000-0000-000000000000}">
      <formula1>$S$1:$S$7</formula1>
    </dataValidation>
  </dataValidations>
  <pageMargins left="0.7" right="0.7" top="0.75" bottom="0.75" header="0" footer="0"/>
  <pageSetup scale="1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A1B2-46CE-194F-8534-763574A5AA08}">
  <dimension ref="A1:D14"/>
  <sheetViews>
    <sheetView workbookViewId="0">
      <selection activeCell="D19" sqref="D19"/>
    </sheetView>
  </sheetViews>
  <sheetFormatPr baseColWidth="10" defaultRowHeight="15"/>
  <cols>
    <col min="1" max="1" width="12.1640625" bestFit="1" customWidth="1"/>
    <col min="2" max="2" width="14.6640625" bestFit="1" customWidth="1"/>
    <col min="4" max="4" width="69.83203125" customWidth="1"/>
  </cols>
  <sheetData>
    <row r="1" spans="1:4" ht="15" customHeight="1">
      <c r="A1" s="18">
        <f>+'SOLICITUD DE CONTRATO '!M12</f>
        <v>5224024</v>
      </c>
      <c r="B1" s="19">
        <f>+A1/30</f>
        <v>174134.13333333333</v>
      </c>
      <c r="D1" s="66" t="s">
        <v>52</v>
      </c>
    </row>
    <row r="2" spans="1:4">
      <c r="B2" s="19">
        <f>+B1*23</f>
        <v>4005085.0666666664</v>
      </c>
      <c r="D2" s="67"/>
    </row>
    <row r="3" spans="1:4">
      <c r="D3" s="67"/>
    </row>
    <row r="4" spans="1:4">
      <c r="A4" s="18">
        <f>+A1*8</f>
        <v>41792192</v>
      </c>
      <c r="B4" s="20">
        <f>+A4+B2</f>
        <v>45797277.066666663</v>
      </c>
      <c r="D4" s="67"/>
    </row>
    <row r="5" spans="1:4">
      <c r="D5" s="67"/>
    </row>
    <row r="6" spans="1:4">
      <c r="D6" s="67"/>
    </row>
    <row r="7" spans="1:4">
      <c r="D7" s="67"/>
    </row>
    <row r="8" spans="1:4">
      <c r="A8" s="21" t="s">
        <v>48</v>
      </c>
      <c r="B8" s="19">
        <f>ROUND((A1/30)*24,0)</f>
        <v>4179219</v>
      </c>
      <c r="D8" s="67"/>
    </row>
    <row r="9" spans="1:4">
      <c r="A9" s="21" t="s">
        <v>49</v>
      </c>
      <c r="B9" s="22">
        <f>+A1</f>
        <v>5224024</v>
      </c>
      <c r="D9" s="67"/>
    </row>
    <row r="10" spans="1:4">
      <c r="A10" s="21" t="s">
        <v>49</v>
      </c>
      <c r="B10" s="22">
        <f>+A1</f>
        <v>5224024</v>
      </c>
      <c r="D10" s="67"/>
    </row>
    <row r="11" spans="1:4">
      <c r="A11" s="21" t="s">
        <v>50</v>
      </c>
      <c r="B11" s="19">
        <f>ROUND((A1/30)*6,0)</f>
        <v>1044805</v>
      </c>
      <c r="D11" s="67"/>
    </row>
    <row r="12" spans="1:4">
      <c r="D12" s="67"/>
    </row>
    <row r="13" spans="1:4">
      <c r="B13" s="23">
        <f>SUM(B8:B12)</f>
        <v>15672072</v>
      </c>
      <c r="D13" s="67"/>
    </row>
    <row r="14" spans="1:4">
      <c r="D14" s="67"/>
    </row>
  </sheetData>
  <mergeCells count="1">
    <mergeCell ref="D1:D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Leidy Viviana Pérez Ibarra</cp:lastModifiedBy>
  <dcterms:created xsi:type="dcterms:W3CDTF">2022-01-12T20:50:55Z</dcterms:created>
  <dcterms:modified xsi:type="dcterms:W3CDTF">2023-03-10T02:33:45Z</dcterms:modified>
</cp:coreProperties>
</file>