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o27+qUHLp8Oc+W7StC0iEHYOsYHZkPdf1GByJKHoNYk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<sst xmlns="http://schemas.openxmlformats.org/spreadsheetml/2006/main" count="57" uniqueCount="55">
  <si>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</si>
  <si>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</si>
  <si>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</si>
  <si>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</si>
  <si>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</si>
  <si>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</si>
  <si>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</si>
  <si>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</si>
  <si>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</si>
  <si>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</si>
  <si>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</si>
  <si>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</si>
  <si>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</si>
  <si>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</si>
  <si>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</si>
  <si>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</si>
  <si>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</si>
  <si>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</si>
  <si>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</si>
  <si>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</si>
  <si>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</si>
  <si>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</si>
  <si>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CONTRATAR LA PRESTACIÓN DE SERVICIOS DE APOYO A LA GESTIÓN DE UN TÉCNICO EN CONSTRUCCIÓN PARA LA IMPLEMENTACIÓN DE UNA ESTUFA ECOLÓGICA EN EL MARCO DE LA EJECUCIÓN DEL CONVENIO IM - 13- 2023 SUSCRITO AL PROYECTO VAQUEANDO GOURMET  CON NIT: 40.187.235-2 EN EL MARCO DEL PROYECTO DE INVERSIÓN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</si>
  <si>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</si>
  <si>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</si>
  <si>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</si>
  <si>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</si>
  <si>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</si>
  <si>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</si>
  <si>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</si>
  <si>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</si>
  <si>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</si>
  <si>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</si>
  <si>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</si>
  <si>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</si>
  <si>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</si>
  <si>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</si>
  <si>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</si>
  <si>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</si>
  <si>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6565467
Leticia - Amazonas</t>
  </si>
  <si>
    <t>EDILSON RIVEROS TORRES</t>
  </si>
  <si>
    <t>1. Adecuar y construir los espacios para una cocina ecologíca típica 
2. Presentar un informe mensual de actividades incluyendo anexos y soportes.
3. Realizar el correcto archivo documental físico y digital en la plataforma DRIVE del proyecto.
4. Encontrarse al día por concepto de seguridad social, ARL y prestaciones sociales para el pago (Cuando aplique).
5. Las demás actividades que le sean solicitadas de acuerdo con el objeto contractual.</t>
  </si>
  <si>
    <t>1. Cocina Ecológica adecuada y construida</t>
  </si>
  <si>
    <t>1 MES Y 19 DIAS</t>
  </si>
  <si>
    <t>MES</t>
  </si>
  <si>
    <t>Se realizarán dos pagos así: 
Pago 1: un primer pago por valor de $3.500.000 a la entrega del avance del 50% de la construcción y adecuación de una cocina ecológica, y previa presentación de informe de actividades ejecutadas, informe de supervisión y acreditar los pagos al Sistema Integral de Seguridad Social y Aportes Parafiscales. 
Pago 2: un segundo y último pago por valor de $3.500.000 a la entrega final de la construcción y adecuación de una cocina ecológica, y previa presentación de informe de actividades ejecutadas, informe de supervisión y acreditar los pagos al Sistema Integral de Seguridad Social y Aportes Parafiscales,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</si>
  <si>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</si>
  <si>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</si>
  <si>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</si>
  <si>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</t>
  </si>
  <si>
    <t>NOMBRE DE QUIEN SOLICITA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</si>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</sst>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/>
      <top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1" fillId="3" fontId="1" numFmtId="164" xfId="0" applyAlignment="1" applyBorder="1" applyFill="1" applyFont="1" applyNumberFormat="1">
      <alignment horizontal="center" readingOrder="0" shrinkToFit="0" vertical="center" wrapText="1"/>
    </xf>
    <xf borderId="19" fillId="3" fontId="1" numFmtId="0" xfId="0" applyAlignment="1" applyBorder="1" applyFont="1">
      <alignment horizontal="center" shrinkToFit="0" vertical="center" wrapText="1"/>
    </xf>
    <xf borderId="19" fillId="3" fontId="1" numFmtId="164" xfId="0" applyAlignment="1" applyBorder="1" applyFont="1" applyNumberFormat="1">
      <alignment horizontal="center" readingOrder="0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3" fontId="3" numFmtId="0" xfId="0" applyAlignment="1" applyBorder="1" applyFont="1">
      <alignment horizontal="center"/>
    </xf>
    <xf borderId="29" fillId="2" fontId="3" numFmtId="0" xfId="0" applyBorder="1" applyFont="1"/>
    <xf borderId="30" fillId="2" fontId="1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33" fillId="3" fontId="3" numFmtId="0" xfId="0" applyAlignment="1" applyBorder="1" applyFont="1">
      <alignment horizontal="center"/>
    </xf>
    <xf borderId="34" fillId="0" fontId="2" numFmtId="0" xfId="0" applyBorder="1" applyFont="1"/>
    <xf borderId="35" fillId="0" fontId="2" numFmtId="0" xfId="0" applyBorder="1" applyFont="1"/>
    <xf borderId="36" fillId="2" fontId="3" numFmtId="0" xfId="0" applyAlignment="1" applyBorder="1" applyFont="1">
      <alignment shrinkToFit="0" wrapText="1"/>
    </xf>
    <xf borderId="36" fillId="2" fontId="3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63.86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45117.0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48.0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34" t="s">
        <v>41</v>
      </c>
      <c r="G12" s="34" t="s">
        <v>42</v>
      </c>
      <c r="H12" s="35">
        <v>45120.0</v>
      </c>
      <c r="I12" s="35">
        <v>45168.0</v>
      </c>
      <c r="J12" s="36" t="s">
        <v>43</v>
      </c>
      <c r="K12" s="31">
        <v>1.0</v>
      </c>
      <c r="L12" s="31" t="s">
        <v>44</v>
      </c>
      <c r="M12" s="37">
        <v>3500000.0</v>
      </c>
      <c r="N12" s="38">
        <v>7000000.0</v>
      </c>
      <c r="O12" s="36" t="s">
        <v>45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46</v>
      </c>
      <c r="B13" s="42"/>
      <c r="C13" s="43">
        <v>45117.0</v>
      </c>
      <c r="D13" s="44" t="s">
        <v>47</v>
      </c>
      <c r="E13" s="45">
        <v>45120.0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48</v>
      </c>
      <c r="B14" s="21"/>
      <c r="C14" s="21"/>
      <c r="D14" s="19"/>
      <c r="E14" s="51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52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51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5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3" t="s">
        <v>51</v>
      </c>
      <c r="B16" s="54"/>
      <c r="C16" s="54"/>
      <c r="D16" s="55"/>
      <c r="E16" s="56" t="s">
        <v>52</v>
      </c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1"/>
      <c r="F35" s="6"/>
      <c r="G35" s="6"/>
      <c r="H35" s="6"/>
      <c r="I35" s="6"/>
      <c r="J35" s="6"/>
      <c r="K35" s="6"/>
      <c r="L35" s="6"/>
      <c r="M35" s="6"/>
      <c r="N35" s="6"/>
      <c r="O35" s="6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1"/>
      <c r="F36" s="6"/>
      <c r="G36" s="6"/>
      <c r="H36" s="6"/>
      <c r="I36" s="6"/>
      <c r="J36" s="6"/>
      <c r="K36" s="6"/>
      <c r="L36" s="6"/>
      <c r="M36" s="6"/>
      <c r="N36" s="6"/>
      <c r="O36" s="6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1"/>
      <c r="F37" s="6"/>
      <c r="G37" s="6"/>
      <c r="H37" s="6"/>
      <c r="I37" s="6"/>
      <c r="J37" s="6"/>
      <c r="K37" s="6"/>
      <c r="L37" s="6"/>
      <c r="M37" s="6"/>
      <c r="N37" s="6"/>
      <c r="O37" s="6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1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1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1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1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1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1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1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1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1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1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1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1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1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1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1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1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1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1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1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1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1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1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1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1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1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1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1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1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1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1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1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1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1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1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1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1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1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1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1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1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1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1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1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1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1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1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1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1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1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1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1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1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1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1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1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1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1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1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1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1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1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1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1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1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1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3"/>
      <c r="B989" s="63"/>
      <c r="C989" s="63"/>
      <c r="D989" s="63"/>
      <c r="E989" s="6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>
      <c r="A990" s="63"/>
      <c r="B990" s="63"/>
      <c r="C990" s="63"/>
      <c r="D990" s="63"/>
      <c r="E990" s="6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>
      <c r="A991" s="63"/>
      <c r="B991" s="63"/>
      <c r="C991" s="63"/>
      <c r="D991" s="63"/>
      <c r="E991" s="6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>
      <c r="A992" s="63"/>
      <c r="B992" s="63"/>
      <c r="C992" s="63"/>
      <c r="D992" s="63"/>
      <c r="E992" s="6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>
      <c r="A993" s="63"/>
      <c r="B993" s="63"/>
      <c r="C993" s="63"/>
      <c r="D993" s="63"/>
      <c r="E993" s="6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5">
        <f>+'SOLICITUD DE CONTRATO '!M12</f>
        <v>3500000</v>
      </c>
      <c r="B1" s="66">
        <f>+A1/30</f>
        <v>116666.6667</v>
      </c>
    </row>
    <row r="2">
      <c r="B2" s="66">
        <f>+B1*23</f>
        <v>2683333.333</v>
      </c>
    </row>
    <row r="4">
      <c r="A4" s="65">
        <f>+A1*8</f>
        <v>28000000</v>
      </c>
      <c r="B4" s="67">
        <f>+A4+B2</f>
        <v>30683333.33</v>
      </c>
    </row>
    <row r="11">
      <c r="A11" s="68">
        <v>1.0</v>
      </c>
      <c r="B11" s="66">
        <f>(3634104/30)*24</f>
        <v>2907283.2</v>
      </c>
      <c r="C11" s="63" t="s">
        <v>53</v>
      </c>
    </row>
    <row r="12">
      <c r="A12" s="63"/>
      <c r="B12" s="66">
        <f>(3634104*8)</f>
        <v>29072832</v>
      </c>
      <c r="C12" s="63" t="s">
        <v>54</v>
      </c>
    </row>
    <row r="13">
      <c r="A13" s="63"/>
      <c r="B13" s="66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