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3M8xRad2RpyTreYUmkD2LSc1Mq+sGY+/RJbriEygnAA="/>
    </ext>
  </extLst>
</workbook>
</file>

<file path=xl/sharedStrings.xml><?xml version="1.0" encoding="utf-8"?>
<sst xmlns="http://schemas.openxmlformats.org/spreadsheetml/2006/main" count="55" uniqueCount="54">
  <si>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</si>
  <si>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</si>
  <si>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</si>
  <si>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</si>
  <si>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</si>
  <si>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</si>
  <si>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</si>
  <si>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</si>
  <si>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</si>
  <si>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</si>
  <si>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</si>
  <si>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Coordinación técnica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</si>
  <si>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</si>
  <si>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</si>
  <si>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</si>
  <si>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</si>
  <si>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</si>
  <si>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</si>
  <si>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</si>
  <si>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</si>
  <si>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</si>
  <si>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</si>
  <si>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>PRESTACIÓN DE SERVICIOS PROFESIONALES DE UN INGENIERO INDUSTRIAL ESPECIALISTA EN GESTIÓN DE PROYECTOS PARA DESARROLLAR ACTIVIDADES DE FACILITADOR EN EL CONVENIO IM- 30-2023 EN LA EMPRESA APIMENEGUA APIARIARI MIELES DE LA GRANJA SAS CON NIT 901.394.633-0”.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</si>
  <si>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</si>
  <si>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</si>
  <si>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</si>
  <si>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</si>
  <si>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</si>
  <si>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</si>
  <si>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</si>
  <si>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</si>
  <si>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</si>
  <si>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</si>
  <si>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</si>
  <si>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</si>
  <si>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</si>
  <si>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</si>
  <si>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</si>
  <si>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</si>
  <si>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HERNAN DARIO CLAVIJO LOZANO</t>
  </si>
  <si>
    <t>1. Asesorar al equipo de trabajo en la ejecucion de las actividades del proyecto
2. Apoyar el monitoreo y seguimiento de los indicadores del proyecto
3. Apoyar la revision de los informes de gestion
4. Apoyar la validacion con clientes y expertos de las bebidas
5. transferir conocimientos de temas de innovacion empresarial
6. Presentar un informe mensual de actividades incluyendo anexos y soportes.
7. Realizar el correcto archivo documental físico y digital en la plataforma DRIVE del proyecto.
8. Encontrarse al día por concepto de seguridad social, ARL y prestaciones sociales para el pago (Cuando aplique).
9. Las demás actividades que le sean solicitadas de acuerdo con el objeto contractual.</t>
  </si>
  <si>
    <t>1. Elaborar un informe de Gestion donde cuente las actividades realizadas en el proyecto, donde justifique como apoyó en la revisión de informes de gestión, el monitoreo y seguimiento de los indicadores del proyecto.                                                                                                                                            2. Entregar un informe detallado de las labores realizadas dentro del mes , donde tenga relacionado como realizó el seguimiento de los indicadores del proyecto , y como colaboro en la transferencia de conocimientos en temas de innovación empresarial.                                                                                       3. Informe final donde explique el apoyo dado al proyecto en cuestiones de monitoreo y seguimiento con el la labor de apoyo en la validación con clientes y expertos de las bebidas.</t>
  </si>
  <si>
    <t>MES</t>
  </si>
  <si>
    <t>Se realizarán tres pagos así: 
Pago 1: un primer pago por valor de $3.040.000 a la entrega de un informe de Gestion donde cuente las actividades realizadas en el proyecto, donde justifique como apoyó en la revisión de informes de gestión, el monitoreo y seguimiento de los indicadores del proyecto con su respectiva evidencia fotografica , y previa presentación de informe de actividades ejecutadas, informe de supervisión y acreditar los pagos al Sistema Integral de Seguridad Social y Aportes Parafiscales.
Pago 2: un segundo pago por valor de $3.040.000 a la entrega de  un informe detallado de las labores realizadas dentro del mes , donde tenga relacionado como realizó el seguimiento de los indicadores del proyecto , y como colaboro en la transferencia de conocimientos en temas de innovación empresarial con sus debidas evidencias fotograficas, y previa presentación de informe de actividades ejecutadas, informe de supervisión y acreditar los pagos al Sistema Integral de Seguridad Social y Aportes Parafiscales.
Pago 3: un tercer y último pago por valor de $3.040.000 a la entrega de Documento final donde explique el apoyo dado al proyecto en cuestiones de monitoreo y seguimiento con  la labor de apoyo en la validación con clientes y expertos de las bebidas con su debida evidencia fotografica, y previa presentación de informe de actividades ejecutadas, informe de supervisión y acreditar los pagos al Sistema Integral de Seguridad Social y Aportes Parafiscales.
Para el  último pago, se deberá suscribir la respectiva acta de terminación firmada por las partes, y los demás soportes (previa presentación de constancia de haber prestado el servicio a satisfacción, acreditación de pagos a salud, pensión y ARL).</t>
  </si>
  <si>
    <t>FECHA DE INICIO DE SOLICITUD:</t>
  </si>
  <si>
    <t>FECHA DE FINALIZACION DE SOLICITUD:</t>
  </si>
  <si>
    <t xml:space="preserve">NOMBRE Y CC SUPERVISOR DEL CONTRATO </t>
  </si>
  <si>
    <t>MARIA ALEJANDRA VELASQUEZ LOPEZ C.C. 40,330,674</t>
  </si>
  <si>
    <t>NOMBRE DE QUIEN SOLICITA</t>
  </si>
  <si>
    <t>RAFAEL ANDRES GONZALEZ QUEVEDO</t>
  </si>
  <si>
    <t>CARGO DE QUIEN SOLICITA</t>
  </si>
  <si>
    <t>ASESOR TECNICO DEL PROYECTO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</si>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</sst>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left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164" xfId="0" applyAlignment="1" applyBorder="1" applyFont="1" applyNumberFormat="1">
      <alignment horizontal="center" vertical="center"/>
    </xf>
    <xf borderId="21" fillId="2" fontId="3" numFmtId="165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60.0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74.29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45072.0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61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432.0" customHeight="1">
      <c r="A12" s="31">
        <v>1.0</v>
      </c>
      <c r="B12" s="32" t="s">
        <v>38</v>
      </c>
      <c r="C12" s="31" t="s">
        <v>2</v>
      </c>
      <c r="D12" s="33">
        <v>5829580.0</v>
      </c>
      <c r="E12" s="34" t="s">
        <v>39</v>
      </c>
      <c r="F12" s="35" t="s">
        <v>40</v>
      </c>
      <c r="G12" s="35" t="s">
        <v>41</v>
      </c>
      <c r="H12" s="36">
        <v>45078.0</v>
      </c>
      <c r="I12" s="36">
        <v>45168.0</v>
      </c>
      <c r="J12" s="32">
        <v>3.0</v>
      </c>
      <c r="K12" s="31">
        <v>1.0</v>
      </c>
      <c r="L12" s="31" t="s">
        <v>42</v>
      </c>
      <c r="M12" s="37">
        <v>3040000.0</v>
      </c>
      <c r="N12" s="37">
        <f>+J12*M12</f>
        <v>9120000</v>
      </c>
      <c r="O12" s="34" t="s">
        <v>43</v>
      </c>
      <c r="P12" s="38"/>
      <c r="Q12" s="38"/>
      <c r="R12" s="3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t="60.75" customHeight="1">
      <c r="A13" s="40" t="s">
        <v>44</v>
      </c>
      <c r="B13" s="41"/>
      <c r="C13" s="42">
        <f>C5</f>
        <v>45072</v>
      </c>
      <c r="D13" s="43" t="s">
        <v>45</v>
      </c>
      <c r="E13" s="42">
        <f>C13+2</f>
        <v>45074</v>
      </c>
      <c r="F13" s="44"/>
      <c r="G13" s="44"/>
      <c r="H13" s="44"/>
      <c r="I13" s="45"/>
      <c r="J13" s="44"/>
      <c r="K13" s="44"/>
      <c r="L13" s="44"/>
      <c r="M13" s="46"/>
      <c r="N13" s="44"/>
      <c r="O13" s="47"/>
      <c r="P13" s="6"/>
      <c r="Q13" s="6"/>
      <c r="R13" s="4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46</v>
      </c>
      <c r="B14" s="21"/>
      <c r="C14" s="21"/>
      <c r="D14" s="19"/>
      <c r="E14" s="23" t="s">
        <v>47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48</v>
      </c>
      <c r="B15" s="21"/>
      <c r="C15" s="21"/>
      <c r="D15" s="19"/>
      <c r="E15" s="23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49" t="s">
        <v>50</v>
      </c>
      <c r="B16" s="50"/>
      <c r="C16" s="50"/>
      <c r="D16" s="51"/>
      <c r="E16" s="52" t="s">
        <v>51</v>
      </c>
      <c r="F16" s="50"/>
      <c r="G16" s="50"/>
      <c r="H16" s="50"/>
      <c r="I16" s="50"/>
      <c r="J16" s="50"/>
      <c r="K16" s="50"/>
      <c r="L16" s="50"/>
      <c r="M16" s="50"/>
      <c r="N16" s="50"/>
      <c r="O16" s="5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4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4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4"/>
      <c r="F35" s="6"/>
      <c r="G35" s="6"/>
      <c r="H35" s="6"/>
      <c r="I35" s="6"/>
      <c r="J35" s="6"/>
      <c r="K35" s="6"/>
      <c r="L35" s="6"/>
      <c r="M35" s="6"/>
      <c r="N35" s="6"/>
      <c r="O35" s="5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4"/>
      <c r="F36" s="6"/>
      <c r="G36" s="6"/>
      <c r="H36" s="6"/>
      <c r="I36" s="6"/>
      <c r="J36" s="6"/>
      <c r="K36" s="6"/>
      <c r="L36" s="6"/>
      <c r="M36" s="6"/>
      <c r="N36" s="6"/>
      <c r="O36" s="5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4"/>
      <c r="F37" s="6"/>
      <c r="G37" s="6"/>
      <c r="H37" s="6"/>
      <c r="I37" s="6"/>
      <c r="J37" s="6"/>
      <c r="K37" s="6"/>
      <c r="L37" s="6"/>
      <c r="M37" s="6"/>
      <c r="N37" s="6"/>
      <c r="O37" s="5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4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4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4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4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4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4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4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4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4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4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4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4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4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4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4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4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4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4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4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4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4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4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4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4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4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4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4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4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4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4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4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4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4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4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4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4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4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4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4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4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4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4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4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4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4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4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4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4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4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4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4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4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4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4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4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4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4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4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4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4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4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4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4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4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4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4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4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4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4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4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4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4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4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4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4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4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4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4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4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4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4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4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4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4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4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4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4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4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4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4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4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4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4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4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4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4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4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4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4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4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4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4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4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4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4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4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4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4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4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4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4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4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4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4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4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4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4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4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4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4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4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4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4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4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4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4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4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4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4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4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4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4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4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4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4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4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4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4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4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4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4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4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4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4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4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4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4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4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4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4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4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4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4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4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4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4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4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4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4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4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4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4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4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4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4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4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4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4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4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4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4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4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4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4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4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4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4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4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4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4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4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4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4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4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4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4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4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4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4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4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4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4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4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4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4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4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4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4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4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4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4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4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4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4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4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4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4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4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4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4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4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4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4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4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4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4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4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4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4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4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4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4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4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4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4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4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4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4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4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4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4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4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4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4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4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4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4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4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4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4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4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4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4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4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4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4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4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4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4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4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4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4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4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4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4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4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4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4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4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4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4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4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4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4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4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4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4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4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4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4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4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4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4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4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4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4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4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4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4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4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4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4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4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4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4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4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4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4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4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4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4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4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4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4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4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4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4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4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4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4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4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4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4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4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4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4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4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4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4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4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4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4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4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4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4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4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4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4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4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4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4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4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4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4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4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4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4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4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4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4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4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4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4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4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4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4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4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4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4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4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4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4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4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4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4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4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4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4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4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4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4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4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4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4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4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4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4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4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4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4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4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4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4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4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4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4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4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4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4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4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4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4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4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4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4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4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4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4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4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4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4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4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4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4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4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4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4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4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4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4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4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4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4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4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4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4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4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4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4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4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4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4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4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4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4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4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4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4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4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4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4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4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4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4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4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4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4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4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4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4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4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4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4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4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4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4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4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4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4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4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4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4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4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4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4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4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4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4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4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4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4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4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4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4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4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4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4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4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4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4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4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4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4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4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4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4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4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4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4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4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4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4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4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4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4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4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4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4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4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4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4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4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4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4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4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4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4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4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4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4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4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4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4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4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4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4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4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4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4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4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4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4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4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4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4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4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4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4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4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4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4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4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4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4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4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4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4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4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4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4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4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4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4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4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4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4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4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4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4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4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4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4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4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4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4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4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4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4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4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4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4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4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4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4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4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4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4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4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4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4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4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4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4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4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4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4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4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4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4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4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4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4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4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4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4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4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4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4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4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4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4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4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4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4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4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4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4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4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4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4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4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4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4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4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4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4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4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4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4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4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4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4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4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4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4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4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4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4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4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4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4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4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4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4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4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4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4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4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4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4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4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4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4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4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4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4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4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4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4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4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4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4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4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4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4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4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4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4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4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4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4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4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4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4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4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4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4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4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4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4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4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4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4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4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4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4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4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4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4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4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4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4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4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4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4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4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4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4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4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4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4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4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4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4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4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4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4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4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4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4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4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4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4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4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4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4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4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4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4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4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4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4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4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4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4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4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4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4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4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4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4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4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4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4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4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4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4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4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4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4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4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4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4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4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4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4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4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4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4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4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4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4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4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4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4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4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4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4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4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4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4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4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4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4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4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4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4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4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4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4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4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4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4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4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4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4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4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4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4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4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4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4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4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4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4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4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4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4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4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4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4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4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4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4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4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4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4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4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4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4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4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4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4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4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4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4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4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4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4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4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4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4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4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4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4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4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4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4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4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4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4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4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4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4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4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4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4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4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4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4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4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4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4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4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4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4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4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4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4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4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4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4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4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4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4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4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4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4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4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4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4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4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4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4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4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4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4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4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4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4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4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4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4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4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4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4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4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4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4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4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4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4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4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4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4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4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4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4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4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4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4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4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4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4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4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4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4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4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4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4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4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4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4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4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4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4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4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4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4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4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4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4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4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4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4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4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4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4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4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4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4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4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4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4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4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4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4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4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4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4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4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4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4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4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4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4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4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4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4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4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4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4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4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4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4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4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4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6"/>
      <c r="B989" s="56"/>
      <c r="C989" s="56"/>
      <c r="D989" s="56"/>
      <c r="E989" s="57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</row>
    <row r="990">
      <c r="A990" s="56"/>
      <c r="B990" s="56"/>
      <c r="C990" s="56"/>
      <c r="D990" s="56"/>
      <c r="E990" s="57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</row>
    <row r="991">
      <c r="A991" s="56"/>
      <c r="B991" s="56"/>
      <c r="C991" s="56"/>
      <c r="D991" s="56"/>
      <c r="E991" s="57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</row>
    <row r="992">
      <c r="A992" s="56"/>
      <c r="B992" s="56"/>
      <c r="C992" s="56"/>
      <c r="D992" s="56"/>
      <c r="E992" s="57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</row>
    <row r="993">
      <c r="A993" s="56"/>
      <c r="B993" s="56"/>
      <c r="C993" s="56"/>
      <c r="D993" s="56"/>
      <c r="E993" s="57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58">
        <f>+'SOLICITUD DE CONTRATO '!M12</f>
        <v>3040000</v>
      </c>
      <c r="B1" s="59">
        <f>+A1/30</f>
        <v>101333.3333</v>
      </c>
    </row>
    <row r="2">
      <c r="B2" s="59">
        <f>+B1*23</f>
        <v>2330666.667</v>
      </c>
    </row>
    <row r="4">
      <c r="A4" s="58">
        <f>+A1*8</f>
        <v>24320000</v>
      </c>
      <c r="B4" s="60">
        <f>+A4+B2</f>
        <v>26650666.67</v>
      </c>
    </row>
    <row r="11">
      <c r="A11" s="61">
        <v>1.0</v>
      </c>
      <c r="B11" s="59">
        <f>(3634104/30)*24</f>
        <v>2907283.2</v>
      </c>
      <c r="C11" s="56" t="s">
        <v>52</v>
      </c>
    </row>
    <row r="12">
      <c r="A12" s="56"/>
      <c r="B12" s="59">
        <f>(3634104*8)</f>
        <v>29072832</v>
      </c>
      <c r="C12" s="56" t="s">
        <v>53</v>
      </c>
    </row>
    <row r="13">
      <c r="A13" s="56"/>
      <c r="B13" s="59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