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enj71QMa9iJu2v3C0p5ZSHqbWB9e2KAGWfr0iv21rSg="/>
    </ext>
  </extLst>
</workbook>
</file>

<file path=xl/sharedStrings.xml><?xml version="1.0" encoding="utf-8"?>
<sst xmlns="http://schemas.openxmlformats.org/spreadsheetml/2006/main" count="57" uniqueCount="56">
  <si>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</si>
  <si>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</si>
  <si>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</si>
  <si>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</si>
  <si>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</si>
  <si>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</si>
  <si>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</si>
  <si>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</si>
  <si>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</si>
  <si>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</si>
  <si>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</si>
  <si>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Gerencia de proyecto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</si>
  <si>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</si>
  <si>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</si>
  <si>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</si>
  <si>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</si>
  <si>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</si>
  <si>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Contrato de prestación de servicios </t>
  </si>
  <si>
    <t>SE ENCUENTRA EN EL BANCO DE PROVEDORES (FT-014_BANCO_DE_PROVEEDORES)</t>
  </si>
  <si>
    <t xml:space="preserve">SI  </t>
  </si>
  <si>
    <t>NO  X</t>
  </si>
  <si>
    <t>OBJETO DEL CONTRATO</t>
  </si>
  <si>
    <t>CONTRATAR LA PRESTACIÓN DE SERVICIOS DE APOYO A LA GESTION DE UN TÉCNOLOGO EN GUIANZA TURISTICA EN LA EJECUCIÓN DEL CONVENIO IM-24-2023-V9 SUSCRITO CON LA EMPRESA HRS RODRIGUEZ EDUCACION - TURISMO Y CULTURA CON NIT 1122137704-1, EN LA COFINANCIACIÓN PARA EL
DESARROLLO DE LAS CAPACIDADES EN GESTIÓN DE LA INNOVACIÓN CON ÉNFASIS EN BIODIVERSIDAD PARA LAS EMPRESAS DEL SECTOR TURISMO, ECONOMÍA NARANJA, AGROPECUARIO Y AGROINDUSTRIAL QUE APALANQUEN LA COMPETITIVIDAD DEL DEPARTAMENTO DEL META CON
CÓDIGO BPIN 2021000100183.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</si>
  <si>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</si>
  <si>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</si>
  <si>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</si>
  <si>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</si>
  <si>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</si>
  <si>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</si>
  <si>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</si>
  <si>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</si>
  <si>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</si>
  <si>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</si>
  <si>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</si>
  <si>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</si>
  <si>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</si>
  <si>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</si>
  <si>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</si>
  <si>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183 META IMPULSA META</t>
  </si>
  <si>
    <t>86066807 de Villavicencio</t>
  </si>
  <si>
    <t>ROLANDO LEAL ROMERO</t>
  </si>
  <si>
    <t xml:space="preserve">1. Desarrollar actividades del plan de trabajo
2. Crear recorridos  y experiencias de la ruta turística.
3. Diseñar ruta y recorrido del bicipaseo 
4. Acompañar campamento de inmersion 
5. Conducir grupo por senderos y actividades 
6. Presentar un informe mensual de actividades incluyendo anexos y soportes. 
7. Realizar el correcto archivo documental físico y digital en la plataforma DRIVE del proyecto.
8. Encontrarse al día por concepto de seguridad social, Arl y prestaciones sociales para el respectivo proceso de pago (Sí aplica). 
9. Las demás actividades que le sean solicitadas de acuerdo con el objeto contractual.
</t>
  </si>
  <si>
    <t xml:space="preserve">1, Presentar informe con la planeación y seguimiento de las actividades a desarrollar dentro del plan de trabajo. 
2. Presentar inofrme con la creación de recorridos y la experiencia a desarrollar de la ruta turisitica. 
3. Presentar informe de acompañamiento al campamento de inmersión con los respectivos soportes, guias, listas de asistencia y material fotográfico.
4. Presentar informe de aplicación y ejecución de la respectiva conducción del grupo por senderos y actividades desarrollados con sus respectivos soportes. </t>
  </si>
  <si>
    <t>2 MESES Y 7 DIAS</t>
  </si>
  <si>
    <t>MESES Y DIAS</t>
  </si>
  <si>
    <t>Se realizarán tres pagos así: 
Pago 1: Un primer pago por valor de $1.800.000 a la entrega de:
1,1  Presentar informe con la planeación y seguimiento de las actividades a desarrollar dentro del plan de trabajo. 
2. Presentar inofrme con la creación de recorridos y la experiencia a desarrollar de la ruta turisitica. , y previa presentación de informe de actividades ejecutadas, informe de supervisión y acreditar los pagos al Sistema Integral de Seguridad Social y Aportes Parafiscales. 
Pago 2: Un segundo pago por valor de $1.800.000a la entrega de la Presentación del informe de acompañamiento al campamento de inmersión con los respectivos soportes, guias, listas de asistencia y material fotográfico y previa presentación de informe de actividades ejecutadas, informe de supervisión y acreditar los pagos al Sistema Integral de Seguridad Social y Aportes Parafiscales. 
Pago 3: un tercer y último pago por valor de $1.800.000 a la entrega de Presentar informe de aplicación y ejecución de la respectiva conducción del grupo por senderos y actividades desarrollados con sus respectivos soportes y previa presentación de informe de actividades ejecutadas, informe de supervisión y acreditar los pagos al Sistema Integral de Seguridad Social y Aportes Parafiscales. 
Para el último pago, se deberá suscribir la respectiva acta de terminación firmada por las partes, y los demás soportes (previa presentación de constancia de haber prestado el servicio a satisfacción al 100% de los entregables contratados y el visto bueno y aprobación del supervisor, acreditación de pagos a salud, pensión y ARL).</t>
  </si>
  <si>
    <t>FECHA DE INICIO DE SOLICITUD:</t>
  </si>
  <si>
    <t>FECHA DE FINALIZACION DE SOLICITUD:</t>
  </si>
  <si>
    <t xml:space="preserve">NOMBRE Y CC SUPERVISOR DEL CONTRATO </t>
  </si>
  <si>
    <t>MARIA ALEJANDRA VELASQUEZ LÓPEZ - CC 40330674</t>
  </si>
  <si>
    <t>NOMBRE DE QUIEN SOLICITA</t>
  </si>
  <si>
    <t>HARRISON JAIME PARRA HERNANDEZ</t>
  </si>
  <si>
    <t>CARGO DE QUIEN SOLICITA</t>
  </si>
  <si>
    <t>ASESOR TECNICO</t>
  </si>
  <si>
    <t>24 dias</t>
  </si>
  <si>
    <t>6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</si>
</sst>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_-&quot;$&quot;\ * #,##0.00_-;\-&quot;$&quot;\ * #,##0.00_-;_-&quot;$&quot;\ * &quot;-&quot;??_-;_-@"/>
    <numFmt numFmtId="166" formatCode="_-&quot;$&quot;* #,##0.00_-;\-&quot;$&quot;* #,##0.00_-;_-&quot;$&quot;* &quot;-&quot;_-;_-@"/>
    <numFmt numFmtId="167" formatCode="_-* #,##0_-;\-* #,##0_-;_-* &quot;-&quot;_-;_-@"/>
    <numFmt numFmtId="168" formatCode="_-&quot;$&quot;* #,##0_-;\-&quot;$&quot;* #,##0_-;_-&quot;$&quot;* &quot;-&quot;_-;_-@"/>
    <numFmt numFmtId="169" formatCode="_-&quot;$&quot;* #,##0.00_-;\-&quot;$&quot;* #,##0.00_-;_-&quot;$&quot;* &quot;-&quot;??_-;_-@"/>
  </numFmts>
  <fonts count="6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sz val="9.0"/>
      <color theme="1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4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 readingOrder="0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shrinkToFit="0" vertical="center" wrapText="1"/>
    </xf>
    <xf borderId="21" fillId="2" fontId="3" numFmtId="0" xfId="0" applyAlignment="1" applyBorder="1" applyFont="1">
      <alignment horizontal="left" vertical="center"/>
    </xf>
    <xf borderId="9" fillId="2" fontId="3" numFmtId="0" xfId="0" applyAlignment="1" applyBorder="1" applyFont="1">
      <alignment horizontal="left" readingOrder="0" shrinkToFit="0" vertical="center" wrapText="1"/>
    </xf>
    <xf borderId="22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3" xfId="0" applyAlignment="1" applyBorder="1" applyFont="1" applyNumberFormat="1">
      <alignment horizontal="center" shrinkToFit="0" vertical="center" wrapText="1"/>
    </xf>
    <xf borderId="21" fillId="2" fontId="3" numFmtId="164" xfId="0" applyAlignment="1" applyBorder="1" applyFont="1" applyNumberFormat="1">
      <alignment horizontal="center" readingOrder="0" vertical="center"/>
    </xf>
    <xf borderId="21" fillId="2" fontId="3" numFmtId="164" xfId="0" applyAlignment="1" applyBorder="1" applyFont="1" applyNumberFormat="1">
      <alignment horizontal="center" vertical="center"/>
    </xf>
    <xf borderId="21" fillId="2" fontId="3" numFmtId="0" xfId="0" applyAlignment="1" applyBorder="1" applyFont="1">
      <alignment horizontal="center" readingOrder="0" shrinkToFit="0" vertical="center" wrapText="1"/>
    </xf>
    <xf borderId="21" fillId="2" fontId="3" numFmtId="0" xfId="0" applyAlignment="1" applyBorder="1" applyFont="1">
      <alignment horizontal="center" readingOrder="0" vertical="center"/>
    </xf>
    <xf borderId="21" fillId="2" fontId="3" numFmtId="165" xfId="0" applyAlignment="1" applyBorder="1" applyFont="1" applyNumberFormat="1">
      <alignment horizontal="center" vertical="center"/>
    </xf>
    <xf borderId="21" fillId="2" fontId="4" numFmtId="0" xfId="0" applyAlignment="1" applyBorder="1" applyFont="1">
      <alignment horizontal="left" readingOrder="0" shrinkToFit="0" vertical="center" wrapText="1"/>
    </xf>
    <xf borderId="6" fillId="2" fontId="3" numFmtId="0" xfId="0" applyAlignment="1" applyBorder="1" applyFont="1">
      <alignment horizontal="center" vertical="center"/>
    </xf>
    <xf borderId="6" fillId="2" fontId="3" numFmtId="166" xfId="0" applyAlignment="1" applyBorder="1" applyFont="1" applyNumberFormat="1">
      <alignment horizontal="center" vertic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2" fontId="1" numFmtId="164" xfId="0" applyAlignment="1" applyBorder="1" applyFont="1" applyNumberFormat="1">
      <alignment horizontal="center" readingOrder="0" shrinkToFit="0" vertical="center" wrapText="1"/>
    </xf>
    <xf borderId="27" fillId="2" fontId="1" numFmtId="0" xfId="0" applyAlignment="1" applyBorder="1" applyFont="1">
      <alignment horizontal="center" shrinkToFit="0" vertical="center" wrapText="1"/>
    </xf>
    <xf borderId="27" fillId="2" fontId="3" numFmtId="0" xfId="0" applyAlignment="1" applyBorder="1" applyFont="1">
      <alignment horizontal="center"/>
    </xf>
    <xf borderId="27" fillId="2" fontId="3" numFmtId="167" xfId="0" applyAlignment="1" applyBorder="1" applyFont="1" applyNumberFormat="1">
      <alignment horizontal="center"/>
    </xf>
    <xf borderId="27" fillId="2" fontId="3" numFmtId="165" xfId="0" applyAlignment="1" applyBorder="1" applyFont="1" applyNumberFormat="1">
      <alignment horizontal="center"/>
    </xf>
    <xf borderId="28" fillId="2" fontId="3" numFmtId="168" xfId="0" applyAlignment="1" applyBorder="1" applyFont="1" applyNumberFormat="1">
      <alignment horizontal="center"/>
    </xf>
    <xf borderId="6" fillId="2" fontId="3" numFmtId="166" xfId="0" applyBorder="1" applyFont="1" applyNumberFormat="1"/>
    <xf borderId="9" fillId="2" fontId="3" numFmtId="0" xfId="0" applyAlignment="1" applyBorder="1" applyFont="1">
      <alignment horizontal="center" readingOrder="0" vertical="center"/>
    </xf>
    <xf borderId="29" fillId="2" fontId="1" numFmtId="0" xfId="0" applyAlignment="1" applyBorder="1" applyFont="1">
      <alignment horizontal="center" shrinkToFit="0" vertical="center" wrapText="1"/>
    </xf>
    <xf borderId="30" fillId="0" fontId="2" numFmtId="0" xfId="0" applyBorder="1" applyFont="1"/>
    <xf borderId="31" fillId="0" fontId="2" numFmtId="0" xfId="0" applyBorder="1" applyFont="1"/>
    <xf borderId="32" fillId="2" fontId="3" numFmtId="0" xfId="0" applyAlignment="1" applyBorder="1" applyFont="1">
      <alignment horizontal="center" vertical="center"/>
    </xf>
    <xf borderId="33" fillId="0" fontId="2" numFmtId="0" xfId="0" applyBorder="1" applyFont="1"/>
    <xf borderId="6" fillId="2" fontId="3" numFmtId="0" xfId="0" applyAlignment="1" applyBorder="1" applyFont="1">
      <alignment shrinkToFit="0" wrapText="1"/>
    </xf>
    <xf borderId="6" fillId="2" fontId="3" numFmtId="165" xfId="0" applyBorder="1" applyFont="1" applyNumberForma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8" xfId="0" applyFont="1" applyNumberFormat="1"/>
    <xf borderId="0" fillId="0" fontId="3" numFmtId="166" xfId="0" applyFont="1" applyNumberFormat="1"/>
    <xf borderId="0" fillId="0" fontId="3" numFmtId="169" xfId="0" applyFont="1" applyNumberForma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23.71"/>
    <col customWidth="1" min="5" max="5" width="18.86"/>
    <col customWidth="1" min="6" max="6" width="71.0"/>
    <col customWidth="1" min="7" max="7" width="47.86"/>
    <col customWidth="1" min="8" max="8" width="16.0"/>
    <col customWidth="1" min="9" max="9" width="20.43"/>
    <col customWidth="1" min="10" max="10" width="10.14"/>
    <col customWidth="1" min="11" max="11" width="16.86"/>
    <col customWidth="1" min="12" max="12" width="13.14"/>
    <col customWidth="1" min="13" max="13" width="18.0"/>
    <col customWidth="1" min="14" max="14" width="20.14"/>
    <col customWidth="1" min="15" max="15" width="51.14"/>
    <col customWidth="1" min="16" max="16" width="11.43"/>
    <col customWidth="1" min="17" max="17" width="5.71"/>
    <col customWidth="1" min="18" max="18" width="25.43"/>
    <col customWidth="1" hidden="1" min="19" max="19" width="10.71"/>
    <col customWidth="1" min="20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>
        <v>45099.0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>
      <c r="A7" s="22" t="s">
        <v>13</v>
      </c>
      <c r="B7" s="21"/>
      <c r="C7" s="21"/>
      <c r="D7" s="19"/>
      <c r="E7" s="23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>
      <c r="A8" s="22" t="s">
        <v>16</v>
      </c>
      <c r="B8" s="21"/>
      <c r="C8" s="21"/>
      <c r="D8" s="19"/>
      <c r="E8" s="24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>
      <c r="A9" s="22" t="s">
        <v>18</v>
      </c>
      <c r="B9" s="21"/>
      <c r="C9" s="21"/>
      <c r="D9" s="19"/>
      <c r="E9" s="25" t="s">
        <v>19</v>
      </c>
      <c r="F9" s="26" t="s">
        <v>20</v>
      </c>
      <c r="G9" s="23"/>
      <c r="H9" s="21"/>
      <c r="I9" s="21"/>
      <c r="J9" s="21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40.5" customHeight="1">
      <c r="A10" s="22" t="s">
        <v>21</v>
      </c>
      <c r="B10" s="21"/>
      <c r="C10" s="21"/>
      <c r="D10" s="19"/>
      <c r="E10" s="27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8" t="s">
        <v>23</v>
      </c>
      <c r="B11" s="29" t="s">
        <v>24</v>
      </c>
      <c r="C11" s="29" t="s">
        <v>25</v>
      </c>
      <c r="D11" s="29" t="s">
        <v>26</v>
      </c>
      <c r="E11" s="29" t="s">
        <v>27</v>
      </c>
      <c r="F11" s="29" t="s">
        <v>28</v>
      </c>
      <c r="G11" s="29" t="s">
        <v>29</v>
      </c>
      <c r="H11" s="29" t="s">
        <v>30</v>
      </c>
      <c r="I11" s="29" t="s">
        <v>31</v>
      </c>
      <c r="J11" s="29" t="s">
        <v>32</v>
      </c>
      <c r="K11" s="29" t="s">
        <v>33</v>
      </c>
      <c r="L11" s="29" t="s">
        <v>34</v>
      </c>
      <c r="M11" s="29" t="s">
        <v>35</v>
      </c>
      <c r="N11" s="29" t="s">
        <v>36</v>
      </c>
      <c r="O11" s="30" t="s">
        <v>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385.5" customHeight="1">
      <c r="A12" s="31">
        <v>1.0</v>
      </c>
      <c r="B12" s="32" t="s">
        <v>38</v>
      </c>
      <c r="C12" s="31" t="s">
        <v>2</v>
      </c>
      <c r="D12" s="33" t="s">
        <v>39</v>
      </c>
      <c r="E12" s="32" t="s">
        <v>40</v>
      </c>
      <c r="F12" s="25" t="s">
        <v>41</v>
      </c>
      <c r="G12" s="25" t="s">
        <v>42</v>
      </c>
      <c r="H12" s="34">
        <v>45101.0</v>
      </c>
      <c r="I12" s="35">
        <v>45168.0</v>
      </c>
      <c r="J12" s="36" t="s">
        <v>43</v>
      </c>
      <c r="K12" s="31">
        <v>1.0</v>
      </c>
      <c r="L12" s="37" t="s">
        <v>44</v>
      </c>
      <c r="M12" s="38">
        <v>1800000.0</v>
      </c>
      <c r="N12" s="38">
        <f>1800000+1800000+1800000</f>
        <v>5400000</v>
      </c>
      <c r="O12" s="39" t="s">
        <v>45</v>
      </c>
      <c r="P12" s="40"/>
      <c r="Q12" s="40"/>
      <c r="R12" s="4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ht="48.0" customHeight="1">
      <c r="A13" s="42" t="s">
        <v>46</v>
      </c>
      <c r="B13" s="43"/>
      <c r="C13" s="44">
        <v>45099.0</v>
      </c>
      <c r="D13" s="45" t="s">
        <v>47</v>
      </c>
      <c r="E13" s="44">
        <v>45101.0</v>
      </c>
      <c r="F13" s="46"/>
      <c r="G13" s="46"/>
      <c r="H13" s="46"/>
      <c r="I13" s="47"/>
      <c r="J13" s="46"/>
      <c r="K13" s="46"/>
      <c r="L13" s="46"/>
      <c r="M13" s="48"/>
      <c r="N13" s="46"/>
      <c r="O13" s="49"/>
      <c r="P13" s="6"/>
      <c r="Q13" s="6"/>
      <c r="R13" s="5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ht="33.75" customHeight="1">
      <c r="A14" s="22" t="s">
        <v>48</v>
      </c>
      <c r="B14" s="21"/>
      <c r="C14" s="21"/>
      <c r="D14" s="19"/>
      <c r="E14" s="51" t="s">
        <v>49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6"/>
      <c r="Q14" s="6"/>
      <c r="R14" s="50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50</v>
      </c>
      <c r="B15" s="21"/>
      <c r="C15" s="21"/>
      <c r="D15" s="19"/>
      <c r="E15" s="23" t="s">
        <v>51</v>
      </c>
      <c r="F15" s="21"/>
      <c r="G15" s="21"/>
      <c r="H15" s="21"/>
      <c r="I15" s="21"/>
      <c r="J15" s="21"/>
      <c r="K15" s="21"/>
      <c r="L15" s="21"/>
      <c r="M15" s="21"/>
      <c r="N15" s="21"/>
      <c r="O15" s="1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52" t="s">
        <v>52</v>
      </c>
      <c r="B16" s="53"/>
      <c r="C16" s="53"/>
      <c r="D16" s="54"/>
      <c r="E16" s="55" t="s">
        <v>53</v>
      </c>
      <c r="F16" s="53"/>
      <c r="G16" s="53"/>
      <c r="H16" s="53"/>
      <c r="I16" s="53"/>
      <c r="J16" s="53"/>
      <c r="K16" s="53"/>
      <c r="L16" s="53"/>
      <c r="M16" s="53"/>
      <c r="N16" s="53"/>
      <c r="O16" s="5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5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5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5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5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5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5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5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57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57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57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5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57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57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57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57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57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57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57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57"/>
      <c r="F35" s="6"/>
      <c r="G35" s="6"/>
      <c r="H35" s="6"/>
      <c r="I35" s="6"/>
      <c r="J35" s="6"/>
      <c r="K35" s="6"/>
      <c r="L35" s="6"/>
      <c r="M35" s="6"/>
      <c r="N35" s="6"/>
      <c r="O35" s="5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57"/>
      <c r="F36" s="6"/>
      <c r="G36" s="6"/>
      <c r="H36" s="6"/>
      <c r="I36" s="6"/>
      <c r="J36" s="6"/>
      <c r="K36" s="6"/>
      <c r="L36" s="6"/>
      <c r="M36" s="6"/>
      <c r="N36" s="6"/>
      <c r="O36" s="5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57"/>
      <c r="F37" s="6"/>
      <c r="G37" s="6"/>
      <c r="H37" s="6"/>
      <c r="I37" s="6"/>
      <c r="J37" s="6"/>
      <c r="K37" s="6"/>
      <c r="L37" s="6"/>
      <c r="M37" s="6"/>
      <c r="N37" s="6"/>
      <c r="O37" s="5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5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57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5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5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5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5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5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5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5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5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57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57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5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5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5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5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57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57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57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57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57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57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57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57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5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57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57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57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57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57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57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57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57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57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57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57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57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57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57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57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57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5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57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5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5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5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57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57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57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57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57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57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57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57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57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57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57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5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5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5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5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57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57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57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57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57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57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57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57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57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57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57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57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57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57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57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57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57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57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57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57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57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57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57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57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57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57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57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57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57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57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57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57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57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57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57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57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57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57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57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57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57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57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57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57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57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57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5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57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5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57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5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57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57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57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57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57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57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57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57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57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57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57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57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57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57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57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57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57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57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57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57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57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57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57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57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57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57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57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57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57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57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57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57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57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57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57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57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57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57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57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57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57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57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57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57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57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57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57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57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57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57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57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57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57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57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57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57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57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57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57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57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57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57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57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57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57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57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57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57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57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57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57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57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57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57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57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57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57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57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57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57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57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57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57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57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57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57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57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57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57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57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57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57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57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57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57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57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57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57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57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57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57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57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57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57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57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57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57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57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57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57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57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57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57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57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57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57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57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57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57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57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57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57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57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57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57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57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57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57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57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57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57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57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57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57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57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57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57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57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57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57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57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57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57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57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57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57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57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57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57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57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57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57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57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57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57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57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57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57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57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57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57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57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57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57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57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57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57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57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57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57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57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57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57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57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57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57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57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57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57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57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57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57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57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57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57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57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57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57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57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57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57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57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57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57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57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57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57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57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57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57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57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57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57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57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57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57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57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57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57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57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57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57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57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57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57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57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57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57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57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57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57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57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57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57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57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57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57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57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57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57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57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57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57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57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57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57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57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57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57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57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57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57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57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57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57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57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57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57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57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57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57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57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57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57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57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57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57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57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57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57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57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57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57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57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57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57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57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57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57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57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57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57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57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57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57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57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57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57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57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57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57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57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57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57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57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57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57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57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57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57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57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57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57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57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57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57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57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57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57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57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57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57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57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57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57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57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57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57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57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57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57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57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57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57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57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57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57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57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57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57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57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57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57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57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57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57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57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57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57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57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57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57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57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57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57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57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57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57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57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57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57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57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57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57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57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57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57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57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57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57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57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57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57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57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57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57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57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57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57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57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57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57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57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57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57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57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57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57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57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57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57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57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57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57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57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57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57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57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57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57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57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57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57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57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57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57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57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57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57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57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57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57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57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57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57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57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57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57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57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57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57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57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57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57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57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57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57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57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57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57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57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57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57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57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57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57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57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57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57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57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57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57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57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57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57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57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57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57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57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57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57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57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57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57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57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57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57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57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57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57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57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57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57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57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57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57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57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57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57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57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57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57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57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57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57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57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57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57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57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57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57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57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57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57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57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57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57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57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57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57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57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57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57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57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57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57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57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57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57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57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57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57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57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57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57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57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57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57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57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57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57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57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57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57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57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57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57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57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57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57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57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57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57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57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57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57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57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57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57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57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57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57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57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57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57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57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57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57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57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57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57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57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57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57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57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57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57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57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57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57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57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57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57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57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57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57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57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57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57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57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57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57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57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57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57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57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57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57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57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57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57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57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57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57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57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57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57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57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57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57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57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57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57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57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57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57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57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57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57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57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57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57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57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57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57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57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57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57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57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57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57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57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57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57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57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57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57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57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57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57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57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57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57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57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57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57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57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57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57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57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57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57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57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57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57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57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57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57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57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57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57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57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57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57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57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57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57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57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57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57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57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57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57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57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57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57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57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57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57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57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57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57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57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57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57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57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57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57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57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57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57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57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57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57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57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57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57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57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57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57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57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57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57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57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57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57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57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57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57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57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57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57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57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57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57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57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57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57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57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57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57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57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57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57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57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57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57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57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57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57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57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57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57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57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57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57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57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57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57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57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57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57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57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57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57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57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57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57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57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57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57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57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57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57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57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57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57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57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57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57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57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57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57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57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57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57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57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57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57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57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57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57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57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57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57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57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57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57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57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57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57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57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57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57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57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57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57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57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57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57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57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57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57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57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57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57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57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57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57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57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57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57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57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57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57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57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57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57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57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57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57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57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57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57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57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57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57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57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57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57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57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57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57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57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57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57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57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57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57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57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57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57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57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57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57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57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57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57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57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57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57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57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57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57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57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57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57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57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57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57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57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57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57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57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57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57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57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57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57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57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57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57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57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57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57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57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57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57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57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57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57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57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57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57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57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57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57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57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57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57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57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57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57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57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57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57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57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57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57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>
      <c r="A989" s="59"/>
      <c r="B989" s="59"/>
      <c r="C989" s="59"/>
      <c r="D989" s="59"/>
      <c r="E989" s="60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</row>
    <row r="990">
      <c r="A990" s="59"/>
      <c r="B990" s="59"/>
      <c r="C990" s="59"/>
      <c r="D990" s="59"/>
      <c r="E990" s="60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</row>
    <row r="991">
      <c r="A991" s="59"/>
      <c r="B991" s="59"/>
      <c r="C991" s="59"/>
      <c r="D991" s="59"/>
      <c r="E991" s="60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</row>
    <row r="992">
      <c r="A992" s="59"/>
      <c r="B992" s="59"/>
      <c r="C992" s="59"/>
      <c r="D992" s="59"/>
      <c r="E992" s="60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</row>
    <row r="993">
      <c r="A993" s="59"/>
      <c r="B993" s="59"/>
      <c r="C993" s="59"/>
      <c r="D993" s="59"/>
      <c r="E993" s="60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</row>
  </sheetData>
  <mergeCells count="23">
    <mergeCell ref="E7:O7"/>
    <mergeCell ref="E8:O8"/>
    <mergeCell ref="G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colBreaks count="1" manualBreakCount="1"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4.71"/>
    <col customWidth="1" min="3" max="26" width="10.71"/>
  </cols>
  <sheetData>
    <row r="1">
      <c r="A1" s="61">
        <f>+'SOLICITUD DE CONTRATO '!M12</f>
        <v>1800000</v>
      </c>
      <c r="B1" s="62">
        <f>+A1/30</f>
        <v>60000</v>
      </c>
    </row>
    <row r="2">
      <c r="B2" s="62">
        <f>+B1*23</f>
        <v>1380000</v>
      </c>
    </row>
    <row r="4">
      <c r="A4" s="61">
        <f>+A1*8</f>
        <v>14400000</v>
      </c>
      <c r="B4" s="63">
        <f>+A4+B2</f>
        <v>15780000</v>
      </c>
    </row>
    <row r="11">
      <c r="A11" s="64">
        <v>1.0</v>
      </c>
      <c r="B11" s="62">
        <f>(3634104/30)*24</f>
        <v>2907283.2</v>
      </c>
      <c r="C11" s="59" t="s">
        <v>54</v>
      </c>
    </row>
    <row r="12">
      <c r="A12" s="59"/>
      <c r="B12" s="62">
        <f>(3634104*8)</f>
        <v>29072832</v>
      </c>
      <c r="C12" s="59" t="s">
        <v>55</v>
      </c>
    </row>
    <row r="13">
      <c r="A13" s="59"/>
      <c r="B13" s="62">
        <f>SUM(B11:B12)</f>
        <v>31980115.2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